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.kabakwu\Desktop\"/>
    </mc:Choice>
  </mc:AlternateContent>
  <xr:revisionPtr revIDLastSave="0" documentId="13_ncr:1_{FB6F4B48-A1B8-41C0-9719-7AE13969F14F}" xr6:coauthVersionLast="43" xr6:coauthVersionMax="43" xr10:uidLastSave="{00000000-0000-0000-0000-000000000000}"/>
  <bookViews>
    <workbookView xWindow="28680" yWindow="30" windowWidth="29040" windowHeight="15840" xr2:uid="{00000000-000D-0000-FFFF-FFFF00000000}"/>
  </bookViews>
  <sheets>
    <sheet name="Report" sheetId="1" r:id="rId1"/>
  </sheets>
  <definedNames>
    <definedName name="_xlnm._FilterDatabase" localSheetId="0" hidden="1">Report!$A$1:$M$959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36" i="1" l="1"/>
  <c r="F869" i="1"/>
  <c r="E256" i="1"/>
  <c r="F957" i="1" l="1"/>
  <c r="F953" i="1"/>
  <c r="F951" i="1"/>
  <c r="F936" i="1"/>
  <c r="F933" i="1"/>
  <c r="F922" i="1"/>
  <c r="F914" i="1"/>
  <c r="F909" i="1"/>
  <c r="F906" i="1"/>
  <c r="F898" i="1"/>
  <c r="F894" i="1"/>
  <c r="F886" i="1"/>
  <c r="F885" i="1"/>
  <c r="F876" i="1"/>
  <c r="F874" i="1"/>
  <c r="F868" i="1"/>
  <c r="F866" i="1"/>
  <c r="F858" i="1"/>
  <c r="F855" i="1"/>
  <c r="F843" i="1"/>
  <c r="F836" i="1"/>
  <c r="F833" i="1"/>
  <c r="F824" i="1"/>
  <c r="F813" i="1"/>
  <c r="F810" i="1"/>
  <c r="F807" i="1"/>
  <c r="F801" i="1"/>
  <c r="F800" i="1"/>
  <c r="F796" i="1"/>
  <c r="F790" i="1"/>
  <c r="F786" i="1"/>
  <c r="F777" i="1"/>
  <c r="F772" i="1"/>
  <c r="F768" i="1"/>
  <c r="F761" i="1"/>
  <c r="F757" i="1"/>
  <c r="F753" i="1"/>
  <c r="F752" i="1"/>
  <c r="F740" i="1"/>
  <c r="F736" i="1"/>
  <c r="F730" i="1"/>
  <c r="F724" i="1"/>
  <c r="F723" i="1"/>
  <c r="F721" i="1"/>
  <c r="F716" i="1"/>
  <c r="F709" i="1"/>
  <c r="F708" i="1"/>
  <c r="F701" i="1"/>
  <c r="F695" i="1"/>
  <c r="F683" i="1"/>
  <c r="F672" i="1"/>
  <c r="F670" i="1"/>
  <c r="F657" i="1"/>
  <c r="F654" i="1"/>
  <c r="F650" i="1"/>
  <c r="F639" i="1"/>
  <c r="F629" i="1"/>
  <c r="F622" i="1"/>
  <c r="F616" i="1"/>
  <c r="F611" i="1"/>
  <c r="F604" i="1"/>
  <c r="F602" i="1"/>
  <c r="F599" i="1"/>
  <c r="F597" i="1"/>
  <c r="F594" i="1"/>
  <c r="F590" i="1"/>
  <c r="F588" i="1"/>
  <c r="F576" i="1"/>
  <c r="F573" i="1"/>
  <c r="F571" i="1"/>
  <c r="F565" i="1"/>
  <c r="F563" i="1"/>
  <c r="F560" i="1"/>
  <c r="F558" i="1"/>
  <c r="F555" i="1"/>
  <c r="F553" i="1"/>
  <c r="F551" i="1"/>
  <c r="F546" i="1"/>
  <c r="F543" i="1"/>
  <c r="F535" i="1"/>
  <c r="F532" i="1"/>
  <c r="F528" i="1"/>
  <c r="F512" i="1"/>
  <c r="F505" i="1"/>
  <c r="F502" i="1"/>
  <c r="F500" i="1"/>
  <c r="F493" i="1"/>
  <c r="F488" i="1"/>
  <c r="F483" i="1"/>
  <c r="F474" i="1"/>
  <c r="F460" i="1"/>
  <c r="F459" i="1"/>
  <c r="F454" i="1"/>
  <c r="F450" i="1"/>
  <c r="F442" i="1"/>
  <c r="F431" i="1"/>
  <c r="F430" i="1"/>
  <c r="F429" i="1"/>
  <c r="F425" i="1"/>
  <c r="F423" i="1"/>
  <c r="F414" i="1"/>
  <c r="F413" i="1"/>
  <c r="F406" i="1"/>
  <c r="F404" i="1"/>
  <c r="F399" i="1"/>
  <c r="F397" i="1"/>
  <c r="F393" i="1"/>
  <c r="F387" i="1"/>
  <c r="F385" i="1"/>
  <c r="F381" i="1"/>
  <c r="F374" i="1"/>
  <c r="F371" i="1"/>
  <c r="F364" i="1"/>
  <c r="F362" i="1"/>
  <c r="F354" i="1"/>
  <c r="F340" i="1"/>
  <c r="F339" i="1"/>
  <c r="F338" i="1"/>
  <c r="F329" i="1"/>
  <c r="F324" i="1"/>
  <c r="E324" i="1"/>
  <c r="F317" i="1" l="1"/>
  <c r="F309" i="1"/>
  <c r="F307" i="1"/>
  <c r="F291" i="1"/>
  <c r="F288" i="1"/>
  <c r="F284" i="1"/>
  <c r="F283" i="1"/>
  <c r="F281" i="1"/>
  <c r="F276" i="1"/>
  <c r="F273" i="1"/>
  <c r="F271" i="1"/>
  <c r="F263" i="1"/>
  <c r="F256" i="1"/>
  <c r="F248" i="1"/>
  <c r="F247" i="1"/>
  <c r="F239" i="1"/>
  <c r="F218" i="1"/>
  <c r="F214" i="1"/>
  <c r="F212" i="1"/>
  <c r="F204" i="1"/>
  <c r="F200" i="1"/>
  <c r="F192" i="1"/>
  <c r="F190" i="1"/>
  <c r="F180" i="1"/>
  <c r="F177" i="1"/>
  <c r="F175" i="1"/>
  <c r="F167" i="1"/>
  <c r="F163" i="1"/>
  <c r="F160" i="1"/>
  <c r="F156" i="1"/>
  <c r="F153" i="1"/>
  <c r="F150" i="1"/>
  <c r="F147" i="1"/>
  <c r="F143" i="1"/>
  <c r="F138" i="1"/>
  <c r="F118" i="1"/>
  <c r="F107" i="1"/>
  <c r="F106" i="1"/>
  <c r="F100" i="1"/>
  <c r="F96" i="1"/>
  <c r="F92" i="1"/>
  <c r="F89" i="1"/>
  <c r="F83" i="1"/>
  <c r="F80" i="1"/>
  <c r="F77" i="1"/>
  <c r="F66" i="1"/>
  <c r="F63" i="1"/>
  <c r="F60" i="1"/>
  <c r="F56" i="1"/>
  <c r="F46" i="1"/>
  <c r="F32" i="1"/>
  <c r="F28" i="1"/>
  <c r="F26" i="1"/>
  <c r="F24" i="1"/>
  <c r="F20" i="1"/>
  <c r="F18" i="1"/>
  <c r="F14" i="1"/>
  <c r="F10" i="1"/>
  <c r="F2" i="1"/>
  <c r="E957" i="1"/>
  <c r="E951" i="1"/>
  <c r="E953" i="1"/>
  <c r="E933" i="1"/>
  <c r="E922" i="1"/>
  <c r="E914" i="1"/>
  <c r="E909" i="1"/>
  <c r="E906" i="1"/>
  <c r="E898" i="1"/>
  <c r="E894" i="1"/>
  <c r="E885" i="1"/>
  <c r="E886" i="1"/>
  <c r="E876" i="1"/>
  <c r="E874" i="1"/>
  <c r="E868" i="1"/>
  <c r="E869" i="1"/>
  <c r="E866" i="1"/>
  <c r="E858" i="1"/>
  <c r="E855" i="1"/>
  <c r="E843" i="1"/>
  <c r="E836" i="1"/>
  <c r="E833" i="1"/>
  <c r="E824" i="1"/>
  <c r="E813" i="1"/>
  <c r="E810" i="1"/>
  <c r="E807" i="1"/>
  <c r="E801" i="1"/>
  <c r="E800" i="1"/>
  <c r="E796" i="1"/>
  <c r="E790" i="1"/>
  <c r="E786" i="1"/>
  <c r="E777" i="1"/>
  <c r="E772" i="1"/>
  <c r="E768" i="1"/>
  <c r="E752" i="1"/>
  <c r="E761" i="1"/>
  <c r="E757" i="1"/>
  <c r="E753" i="1"/>
  <c r="E740" i="1"/>
  <c r="E736" i="1"/>
  <c r="E730" i="1"/>
  <c r="E723" i="1"/>
  <c r="E724" i="1"/>
  <c r="E721" i="1"/>
  <c r="E716" i="1"/>
  <c r="E708" i="1"/>
  <c r="E709" i="1"/>
  <c r="E701" i="1"/>
  <c r="E695" i="1"/>
  <c r="E683" i="1"/>
  <c r="E672" i="1"/>
  <c r="E670" i="1"/>
  <c r="E657" i="1"/>
  <c r="E654" i="1"/>
  <c r="E650" i="1"/>
  <c r="E639" i="1"/>
  <c r="E629" i="1"/>
  <c r="E622" i="1"/>
  <c r="E616" i="1"/>
  <c r="E604" i="1"/>
  <c r="E611" i="1"/>
  <c r="E602" i="1"/>
  <c r="E599" i="1"/>
  <c r="E597" i="1"/>
  <c r="E594" i="1"/>
  <c r="E590" i="1"/>
  <c r="E588" i="1"/>
  <c r="E576" i="1"/>
  <c r="E573" i="1"/>
  <c r="E571" i="1"/>
  <c r="E565" i="1"/>
  <c r="E563" i="1"/>
  <c r="E560" i="1"/>
  <c r="E558" i="1"/>
  <c r="E555" i="1"/>
  <c r="E553" i="1"/>
  <c r="E551" i="1"/>
  <c r="E546" i="1"/>
  <c r="E543" i="1"/>
  <c r="E535" i="1"/>
  <c r="E532" i="1"/>
  <c r="E528" i="1"/>
  <c r="E512" i="1"/>
  <c r="E505" i="1"/>
  <c r="E502" i="1"/>
  <c r="E500" i="1"/>
  <c r="E493" i="1"/>
  <c r="E488" i="1"/>
  <c r="E483" i="1"/>
  <c r="E474" i="1"/>
  <c r="E459" i="1"/>
  <c r="E460" i="1"/>
  <c r="E454" i="1"/>
  <c r="E450" i="1"/>
  <c r="E442" i="1"/>
  <c r="E429" i="1"/>
  <c r="E430" i="1"/>
  <c r="E431" i="1"/>
  <c r="E425" i="1"/>
  <c r="E423" i="1"/>
  <c r="E413" i="1"/>
  <c r="E414" i="1"/>
  <c r="E406" i="1"/>
  <c r="E404" i="1"/>
  <c r="E399" i="1"/>
  <c r="E397" i="1"/>
  <c r="E393" i="1"/>
  <c r="E387" i="1"/>
  <c r="E385" i="1"/>
  <c r="E381" i="1"/>
  <c r="E374" i="1"/>
  <c r="E371" i="1"/>
  <c r="E364" i="1"/>
  <c r="E362" i="1"/>
  <c r="E354" i="1"/>
  <c r="E340" i="1"/>
  <c r="E339" i="1"/>
  <c r="E338" i="1"/>
  <c r="E329" i="1"/>
  <c r="E317" i="1"/>
  <c r="E309" i="1"/>
  <c r="E307" i="1"/>
  <c r="E291" i="1"/>
  <c r="E288" i="1"/>
  <c r="E283" i="1"/>
  <c r="E284" i="1"/>
  <c r="E281" i="1"/>
  <c r="E276" i="1"/>
  <c r="E273" i="1"/>
  <c r="E271" i="1"/>
  <c r="E263" i="1"/>
  <c r="E247" i="1"/>
  <c r="E248" i="1"/>
  <c r="E239" i="1"/>
  <c r="E218" i="1"/>
  <c r="E214" i="1"/>
  <c r="E212" i="1"/>
  <c r="E204" i="1"/>
  <c r="E200" i="1"/>
  <c r="E192" i="1"/>
  <c r="E190" i="1"/>
  <c r="E180" i="1"/>
  <c r="E177" i="1"/>
  <c r="E175" i="1"/>
  <c r="E167" i="1"/>
  <c r="E163" i="1"/>
  <c r="E160" i="1"/>
  <c r="E156" i="1"/>
  <c r="E153" i="1"/>
  <c r="E150" i="1"/>
  <c r="E147" i="1"/>
  <c r="E143" i="1"/>
  <c r="E138" i="1"/>
  <c r="E118" i="1"/>
  <c r="E107" i="1"/>
  <c r="E106" i="1"/>
  <c r="E100" i="1"/>
  <c r="E96" i="1"/>
  <c r="E92" i="1"/>
  <c r="E89" i="1"/>
  <c r="E83" i="1"/>
  <c r="E80" i="1"/>
  <c r="E77" i="1"/>
  <c r="E66" i="1"/>
  <c r="E63" i="1"/>
  <c r="E60" i="1"/>
  <c r="E56" i="1"/>
  <c r="E46" i="1"/>
  <c r="E32" i="1"/>
  <c r="E28" i="1"/>
  <c r="E26" i="1"/>
  <c r="E24" i="1"/>
  <c r="E20" i="1"/>
  <c r="E18" i="1"/>
  <c r="E14" i="1"/>
  <c r="E10" i="1"/>
  <c r="E2" i="1"/>
</calcChain>
</file>

<file path=xl/sharedStrings.xml><?xml version="1.0" encoding="utf-8"?>
<sst xmlns="http://schemas.openxmlformats.org/spreadsheetml/2006/main" count="3845" uniqueCount="71">
  <si>
    <t>COFFEE</t>
  </si>
  <si>
    <t>BITCOIN</t>
  </si>
  <si>
    <t>USOIL</t>
  </si>
  <si>
    <t>NATGAS</t>
  </si>
  <si>
    <t>ETHEREUM</t>
  </si>
  <si>
    <t>BMW</t>
  </si>
  <si>
    <t>DAIMLER</t>
  </si>
  <si>
    <t>UKOIL</t>
  </si>
  <si>
    <t>LVMH</t>
  </si>
  <si>
    <t>DOW30</t>
  </si>
  <si>
    <t>GER30</t>
  </si>
  <si>
    <t>ITA40</t>
  </si>
  <si>
    <t>SPX500</t>
  </si>
  <si>
    <t>DATE of the
TRADING DAY</t>
  </si>
  <si>
    <t>TIME</t>
  </si>
  <si>
    <t>SIZE RANGE</t>
  </si>
  <si>
    <t>FINANCIAL INSTRUMENT</t>
  </si>
  <si>
    <t>AUDCAD</t>
  </si>
  <si>
    <t>AUDJPY</t>
  </si>
  <si>
    <t>AUDCHF</t>
  </si>
  <si>
    <t>AUDNZD</t>
  </si>
  <si>
    <t>AUDUSD</t>
  </si>
  <si>
    <t>CADCHF</t>
  </si>
  <si>
    <t>CADJPY</t>
  </si>
  <si>
    <t>CHFJPY</t>
  </si>
  <si>
    <t>EURAUD</t>
  </si>
  <si>
    <t>EURCAD</t>
  </si>
  <si>
    <t>EURCHF</t>
  </si>
  <si>
    <t>EURGBP</t>
  </si>
  <si>
    <t>EURJPY</t>
  </si>
  <si>
    <t>EURNZD</t>
  </si>
  <si>
    <t>EURSEK</t>
  </si>
  <si>
    <t>EURUSD</t>
  </si>
  <si>
    <t>GAUTRY</t>
  </si>
  <si>
    <t>GAUUSD</t>
  </si>
  <si>
    <t>GBPAUD</t>
  </si>
  <si>
    <t>GBPCAD</t>
  </si>
  <si>
    <t>GBPCHF</t>
  </si>
  <si>
    <t>GBPJPY</t>
  </si>
  <si>
    <t>GBPNZD</t>
  </si>
  <si>
    <t>GBPUSD</t>
  </si>
  <si>
    <t>NAS100</t>
  </si>
  <si>
    <t>NZDJPY</t>
  </si>
  <si>
    <t>NZDUSD</t>
  </si>
  <si>
    <t>SUGAR</t>
  </si>
  <si>
    <t>UK100</t>
  </si>
  <si>
    <t>USDCAD</t>
  </si>
  <si>
    <t>USDCHF</t>
  </si>
  <si>
    <t>USDJPY</t>
  </si>
  <si>
    <t>USDNOK</t>
  </si>
  <si>
    <t>USDRUB</t>
  </si>
  <si>
    <t>USDTRY</t>
  </si>
  <si>
    <t>USDZAR</t>
  </si>
  <si>
    <t>WHEAT</t>
  </si>
  <si>
    <t>XAGUSD</t>
  </si>
  <si>
    <t>XAUEUR</t>
  </si>
  <si>
    <t>XAUUSD</t>
  </si>
  <si>
    <t>AVERAGE PRICE</t>
  </si>
  <si>
    <t>COPPER</t>
  </si>
  <si>
    <t>TRANSACTION SIZE</t>
  </si>
  <si>
    <t>TOTAL VALUE EXECUTED</t>
  </si>
  <si>
    <t>PRICE</t>
  </si>
  <si>
    <t>TRADING SYSTEM</t>
  </si>
  <si>
    <t>Continues Quote Driven</t>
  </si>
  <si>
    <t>TRADING MODE</t>
  </si>
  <si>
    <t>Electronic</t>
  </si>
  <si>
    <t>cTrader</t>
  </si>
  <si>
    <t>MT4</t>
  </si>
  <si>
    <t>TRADING PLATFORMS</t>
  </si>
  <si>
    <t xml:space="preserve">BEST BID  </t>
  </si>
  <si>
    <t xml:space="preserve">BEST OFFER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</si>
</sst>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h:mm:ss;@"/>
    <numFmt numFmtId="166" formatCode="0.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9" fillId="0" borderId="10" xfId="0" applyFont="1" applyBorder="1" applyAlignment="1">
      <alignment horizontal="center" wrapText="1"/>
    </xf>
    <xf numFmtId="166" fontId="19" fillId="0" borderId="10" xfId="0" applyNumberFormat="1" applyFont="1" applyBorder="1" applyAlignment="1">
      <alignment horizontal="center" wrapText="1"/>
    </xf>
    <xf numFmtId="164" fontId="18" fillId="0" borderId="0" xfId="0" applyNumberFormat="1" applyFont="1" applyFill="1"/>
    <xf numFmtId="165" fontId="18" fillId="0" borderId="0" xfId="0" applyNumberFormat="1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2" bestFit="1" customWidth="1"/>
    <col min="2" max="3" width="22" customWidth="1"/>
    <col min="4" max="4" width="17.42578125" bestFit="1" customWidth="1"/>
    <col min="5" max="5" width="19.5703125" bestFit="1" customWidth="1"/>
    <col min="6" max="6" width="19.5703125" customWidth="1"/>
    <col min="7" max="7" width="10.85546875" bestFit="1" customWidth="1"/>
    <col min="8" max="8" width="22.5703125" bestFit="1" customWidth="1"/>
    <col min="9" max="10" width="22.5703125" customWidth="1"/>
    <col min="11" max="11" width="25.140625" bestFit="1" customWidth="1"/>
    <col min="12" max="12" width="15.5703125" bestFit="1" customWidth="1"/>
    <col min="13" max="13" width="17.42578125" bestFit="1" customWidth="1"/>
  </cols>
  <sheetData>
    <row r="1" spans="1:13" s="1" customFormat="1" ht="30.75" thickBot="1" x14ac:dyDescent="0.3">
      <c r="A1" s="2" t="s">
        <v>13</v>
      </c>
      <c r="B1" s="2" t="s">
        <v>14</v>
      </c>
      <c r="C1" s="2" t="s">
        <v>15</v>
      </c>
      <c r="D1" s="2" t="s">
        <v>16</v>
      </c>
      <c r="E1" s="3" t="s">
        <v>57</v>
      </c>
      <c r="F1" s="2" t="s">
        <v>60</v>
      </c>
      <c r="G1" s="2" t="s">
        <v>61</v>
      </c>
      <c r="H1" s="2" t="s">
        <v>59</v>
      </c>
      <c r="I1" s="2" t="s">
        <v>62</v>
      </c>
      <c r="J1" s="2" t="s">
        <v>64</v>
      </c>
      <c r="K1" s="2" t="s">
        <v>68</v>
      </c>
      <c r="L1" s="2" t="s">
        <v>69</v>
      </c>
      <c r="M1" s="2" t="s">
        <v>70</v>
      </c>
    </row>
    <row r="2" spans="1:13" s="6" customFormat="1" x14ac:dyDescent="0.25">
      <c r="A2" s="4">
        <v>43556</v>
      </c>
      <c r="B2" s="5">
        <v>0.37502078703703701</v>
      </c>
      <c r="C2" s="7">
        <v>1</v>
      </c>
      <c r="D2" s="6" t="s">
        <v>10</v>
      </c>
      <c r="E2" s="6">
        <f>AVERAGE(G2:G3)</f>
        <v>11631.25</v>
      </c>
      <c r="F2" s="6">
        <f>SUM(H2:H3)</f>
        <v>65332.729999999996</v>
      </c>
      <c r="G2" s="6">
        <v>11624</v>
      </c>
      <c r="H2" s="6">
        <v>32647.599999999999</v>
      </c>
      <c r="I2" s="7" t="s">
        <v>63</v>
      </c>
      <c r="J2" s="7" t="s">
        <v>65</v>
      </c>
      <c r="K2" s="7" t="s">
        <v>66</v>
      </c>
      <c r="L2" s="6">
        <v>11624</v>
      </c>
      <c r="M2" s="6">
        <v>11625.5</v>
      </c>
    </row>
    <row r="3" spans="1:13" s="6" customFormat="1" x14ac:dyDescent="0.25">
      <c r="A3" s="4">
        <v>43556</v>
      </c>
      <c r="B3" s="5">
        <v>0.37588909722222219</v>
      </c>
      <c r="C3" s="7">
        <v>1</v>
      </c>
      <c r="D3" s="6" t="s">
        <v>10</v>
      </c>
      <c r="G3" s="6">
        <v>11638.5</v>
      </c>
      <c r="H3" s="6">
        <v>32685.13</v>
      </c>
      <c r="I3" s="7" t="s">
        <v>63</v>
      </c>
      <c r="J3" s="7" t="s">
        <v>65</v>
      </c>
      <c r="K3" s="7" t="s">
        <v>66</v>
      </c>
      <c r="L3" s="6">
        <v>11637</v>
      </c>
      <c r="M3" s="6">
        <v>11638.5</v>
      </c>
    </row>
    <row r="4" spans="1:13" s="6" customFormat="1" x14ac:dyDescent="0.25">
      <c r="A4" s="4">
        <v>43556</v>
      </c>
      <c r="B4" s="5">
        <v>0.37594065972222218</v>
      </c>
      <c r="C4" s="7">
        <v>1</v>
      </c>
      <c r="D4" s="6" t="s">
        <v>32</v>
      </c>
      <c r="G4" s="6">
        <v>1.12338</v>
      </c>
      <c r="H4" s="6">
        <v>5616.73</v>
      </c>
      <c r="I4" s="7" t="s">
        <v>63</v>
      </c>
      <c r="J4" s="7" t="s">
        <v>65</v>
      </c>
      <c r="K4" s="7" t="s">
        <v>67</v>
      </c>
      <c r="L4" s="6">
        <v>1.12331</v>
      </c>
      <c r="M4" s="6">
        <v>1.12338</v>
      </c>
    </row>
    <row r="5" spans="1:13" s="6" customFormat="1" x14ac:dyDescent="0.25">
      <c r="A5" s="4">
        <v>43556</v>
      </c>
      <c r="B5" s="5">
        <v>0.45961178240740735</v>
      </c>
      <c r="C5" s="7">
        <v>1</v>
      </c>
      <c r="D5" s="6" t="s">
        <v>46</v>
      </c>
      <c r="G5" s="6">
        <v>1.33477</v>
      </c>
      <c r="H5" s="6">
        <v>2000</v>
      </c>
      <c r="I5" s="7" t="s">
        <v>63</v>
      </c>
      <c r="J5" s="7" t="s">
        <v>65</v>
      </c>
      <c r="K5" s="7" t="s">
        <v>67</v>
      </c>
      <c r="L5" s="6">
        <v>1.3347899999999999</v>
      </c>
      <c r="M5" s="6">
        <v>1.33487</v>
      </c>
    </row>
    <row r="6" spans="1:13" s="6" customFormat="1" x14ac:dyDescent="0.25">
      <c r="A6" s="4">
        <v>43556</v>
      </c>
      <c r="B6" s="5">
        <v>0.4597041550925926</v>
      </c>
      <c r="C6" s="7">
        <v>1</v>
      </c>
      <c r="D6" s="6" t="s">
        <v>32</v>
      </c>
      <c r="G6" s="6">
        <v>1.1247100000000001</v>
      </c>
      <c r="H6" s="6">
        <v>112474</v>
      </c>
      <c r="I6" s="7" t="s">
        <v>63</v>
      </c>
      <c r="J6" s="7" t="s">
        <v>65</v>
      </c>
      <c r="K6" s="7" t="s">
        <v>67</v>
      </c>
      <c r="L6" s="6">
        <v>1.1247100000000001</v>
      </c>
      <c r="M6" s="6">
        <v>1.12477</v>
      </c>
    </row>
    <row r="7" spans="1:13" s="6" customFormat="1" x14ac:dyDescent="0.25">
      <c r="A7" s="4">
        <v>43556</v>
      </c>
      <c r="B7" s="5">
        <v>0.54229381944444444</v>
      </c>
      <c r="C7" s="7">
        <v>1</v>
      </c>
      <c r="D7" s="6" t="s">
        <v>40</v>
      </c>
      <c r="G7" s="6">
        <v>1.3103499999999999</v>
      </c>
      <c r="H7" s="6">
        <v>32759.32</v>
      </c>
      <c r="I7" s="7" t="s">
        <v>63</v>
      </c>
      <c r="J7" s="7" t="s">
        <v>65</v>
      </c>
      <c r="K7" s="7" t="s">
        <v>67</v>
      </c>
      <c r="L7" s="6">
        <v>1.3103499999999999</v>
      </c>
      <c r="M7" s="6">
        <v>1.3103800000000001</v>
      </c>
    </row>
    <row r="8" spans="1:13" s="6" customFormat="1" x14ac:dyDescent="0.25">
      <c r="A8" s="4">
        <v>43556</v>
      </c>
      <c r="B8" s="5">
        <v>0.54281203703703707</v>
      </c>
      <c r="C8" s="7">
        <v>1</v>
      </c>
      <c r="D8" s="6" t="s">
        <v>37</v>
      </c>
      <c r="G8" s="6">
        <v>1.3041799999999999</v>
      </c>
      <c r="H8" s="6">
        <v>6552.45</v>
      </c>
      <c r="I8" s="7" t="s">
        <v>63</v>
      </c>
      <c r="J8" s="7" t="s">
        <v>65</v>
      </c>
      <c r="K8" s="7" t="s">
        <v>67</v>
      </c>
      <c r="L8" s="6">
        <v>1.3041799999999999</v>
      </c>
      <c r="M8" s="6">
        <v>1.3043199999999999</v>
      </c>
    </row>
    <row r="9" spans="1:13" s="6" customFormat="1" x14ac:dyDescent="0.25">
      <c r="A9" s="4">
        <v>43556</v>
      </c>
      <c r="B9" s="5">
        <v>0.54288293981481484</v>
      </c>
      <c r="C9" s="7">
        <v>1</v>
      </c>
      <c r="D9" s="6" t="s">
        <v>35</v>
      </c>
      <c r="G9" s="6">
        <v>1.84175</v>
      </c>
      <c r="H9" s="6">
        <v>6552.62</v>
      </c>
      <c r="I9" s="7" t="s">
        <v>63</v>
      </c>
      <c r="J9" s="7" t="s">
        <v>65</v>
      </c>
      <c r="K9" s="7" t="s">
        <v>67</v>
      </c>
      <c r="L9" s="6">
        <v>1.84175</v>
      </c>
      <c r="M9" s="6">
        <v>1.84189</v>
      </c>
    </row>
    <row r="10" spans="1:13" s="6" customFormat="1" x14ac:dyDescent="0.25">
      <c r="A10" s="4">
        <v>43556</v>
      </c>
      <c r="B10" s="5">
        <v>0.62514160879629632</v>
      </c>
      <c r="C10" s="7">
        <v>1</v>
      </c>
      <c r="D10" s="6" t="s">
        <v>51</v>
      </c>
      <c r="E10" s="6">
        <f>AVERAGE(G10:G13)</f>
        <v>5.5617475000000001</v>
      </c>
      <c r="F10" s="6">
        <f>SUM(H10:H13)</f>
        <v>23000</v>
      </c>
      <c r="G10" s="6">
        <v>5.5619100000000001</v>
      </c>
      <c r="H10" s="6">
        <v>20000</v>
      </c>
      <c r="I10" s="7" t="s">
        <v>63</v>
      </c>
      <c r="J10" s="7" t="s">
        <v>65</v>
      </c>
      <c r="K10" s="7" t="s">
        <v>67</v>
      </c>
      <c r="L10" s="6">
        <v>5.5619100000000001</v>
      </c>
      <c r="M10" s="6">
        <v>5.5623300000000002</v>
      </c>
    </row>
    <row r="11" spans="1:13" s="6" customFormat="1" x14ac:dyDescent="0.25">
      <c r="A11" s="4">
        <v>43556</v>
      </c>
      <c r="B11" s="5">
        <v>0.62516013888888888</v>
      </c>
      <c r="C11" s="7">
        <v>1</v>
      </c>
      <c r="D11" s="6" t="s">
        <v>51</v>
      </c>
      <c r="G11" s="6">
        <v>5.5616700000000003</v>
      </c>
      <c r="H11" s="6">
        <v>1000</v>
      </c>
      <c r="I11" s="7" t="s">
        <v>63</v>
      </c>
      <c r="J11" s="7" t="s">
        <v>65</v>
      </c>
      <c r="K11" s="7" t="s">
        <v>67</v>
      </c>
      <c r="L11" s="6">
        <v>5.56182</v>
      </c>
      <c r="M11" s="6">
        <v>5.5622199999999999</v>
      </c>
    </row>
    <row r="12" spans="1:13" s="6" customFormat="1" x14ac:dyDescent="0.25">
      <c r="A12" s="4">
        <v>43556</v>
      </c>
      <c r="B12" s="5">
        <v>0.62524402777777777</v>
      </c>
      <c r="C12" s="7">
        <v>1</v>
      </c>
      <c r="D12" s="6" t="s">
        <v>51</v>
      </c>
      <c r="G12" s="6">
        <v>5.5614100000000004</v>
      </c>
      <c r="H12" s="6">
        <v>1000</v>
      </c>
      <c r="I12" s="7" t="s">
        <v>63</v>
      </c>
      <c r="J12" s="7" t="s">
        <v>65</v>
      </c>
      <c r="K12" s="7" t="s">
        <v>67</v>
      </c>
      <c r="L12" s="6">
        <v>5.5615600000000001</v>
      </c>
      <c r="M12" s="6">
        <v>5.56196</v>
      </c>
    </row>
    <row r="13" spans="1:13" s="6" customFormat="1" x14ac:dyDescent="0.25">
      <c r="A13" s="4">
        <v>43556</v>
      </c>
      <c r="B13" s="5">
        <v>0.62559630787037035</v>
      </c>
      <c r="C13" s="7">
        <v>1</v>
      </c>
      <c r="D13" s="6" t="s">
        <v>51</v>
      </c>
      <c r="G13" s="6">
        <v>5.5620000000000003</v>
      </c>
      <c r="H13" s="6">
        <v>1000</v>
      </c>
      <c r="I13" s="7" t="s">
        <v>63</v>
      </c>
      <c r="J13" s="7" t="s">
        <v>65</v>
      </c>
      <c r="K13" s="7" t="s">
        <v>67</v>
      </c>
      <c r="L13" s="6">
        <v>5.5621499999999999</v>
      </c>
      <c r="M13" s="6">
        <v>5.5626300000000004</v>
      </c>
    </row>
    <row r="14" spans="1:13" s="6" customFormat="1" x14ac:dyDescent="0.25">
      <c r="A14" s="4">
        <v>43557</v>
      </c>
      <c r="B14" s="5">
        <v>0.37509153935185185</v>
      </c>
      <c r="C14" s="7">
        <v>1</v>
      </c>
      <c r="D14" s="6" t="s">
        <v>10</v>
      </c>
      <c r="E14" s="6">
        <f>AVERAGE(G14:G16)</f>
        <v>11711.333333333334</v>
      </c>
      <c r="F14" s="6">
        <f>SUM(H14:H16)</f>
        <v>81981.36</v>
      </c>
      <c r="G14" s="6">
        <v>11704.5</v>
      </c>
      <c r="H14" s="6">
        <v>32776.11</v>
      </c>
      <c r="I14" s="7" t="s">
        <v>63</v>
      </c>
      <c r="J14" s="7" t="s">
        <v>65</v>
      </c>
      <c r="K14" s="7" t="s">
        <v>67</v>
      </c>
      <c r="L14" s="6">
        <v>11703.5</v>
      </c>
      <c r="M14" s="6">
        <v>11704.5</v>
      </c>
    </row>
    <row r="15" spans="1:13" s="6" customFormat="1" x14ac:dyDescent="0.25">
      <c r="A15" s="4">
        <v>43557</v>
      </c>
      <c r="B15" s="5">
        <v>0.37514121527777777</v>
      </c>
      <c r="C15" s="7">
        <v>1</v>
      </c>
      <c r="D15" s="6" t="s">
        <v>10</v>
      </c>
      <c r="G15" s="6">
        <v>11713.5</v>
      </c>
      <c r="H15" s="6">
        <v>32801.17</v>
      </c>
      <c r="I15" s="7" t="s">
        <v>63</v>
      </c>
      <c r="J15" s="7" t="s">
        <v>65</v>
      </c>
      <c r="K15" s="7" t="s">
        <v>66</v>
      </c>
      <c r="L15" s="6">
        <v>11712</v>
      </c>
      <c r="M15" s="6">
        <v>11713.5</v>
      </c>
    </row>
    <row r="16" spans="1:13" s="6" customFormat="1" x14ac:dyDescent="0.25">
      <c r="A16" s="4">
        <v>43557</v>
      </c>
      <c r="B16" s="5">
        <v>0.37516559027777779</v>
      </c>
      <c r="C16" s="7">
        <v>1</v>
      </c>
      <c r="D16" s="6" t="s">
        <v>10</v>
      </c>
      <c r="G16" s="6">
        <v>11716</v>
      </c>
      <c r="H16" s="6">
        <v>16404.080000000002</v>
      </c>
      <c r="I16" s="7" t="s">
        <v>63</v>
      </c>
      <c r="J16" s="7" t="s">
        <v>65</v>
      </c>
      <c r="K16" s="7" t="s">
        <v>66</v>
      </c>
      <c r="L16" s="6">
        <v>11716</v>
      </c>
      <c r="M16" s="6">
        <v>11717.5</v>
      </c>
    </row>
    <row r="17" spans="1:13" s="6" customFormat="1" x14ac:dyDescent="0.25">
      <c r="A17" s="4">
        <v>43557</v>
      </c>
      <c r="B17" s="5">
        <v>0.37524315972222227</v>
      </c>
      <c r="C17" s="7">
        <v>1</v>
      </c>
      <c r="D17" s="6" t="s">
        <v>48</v>
      </c>
      <c r="G17" s="6">
        <v>111.386</v>
      </c>
      <c r="H17" s="6">
        <v>10000</v>
      </c>
      <c r="I17" s="7" t="s">
        <v>63</v>
      </c>
      <c r="J17" s="7" t="s">
        <v>65</v>
      </c>
      <c r="K17" s="7" t="s">
        <v>66</v>
      </c>
      <c r="L17" s="6">
        <v>111.38500000000001</v>
      </c>
      <c r="M17" s="6">
        <v>111.386</v>
      </c>
    </row>
    <row r="18" spans="1:13" s="6" customFormat="1" x14ac:dyDescent="0.25">
      <c r="A18" s="4">
        <v>43557</v>
      </c>
      <c r="B18" s="5">
        <v>0.37533021990740739</v>
      </c>
      <c r="C18" s="7">
        <v>1</v>
      </c>
      <c r="D18" s="6" t="s">
        <v>32</v>
      </c>
      <c r="E18" s="6">
        <f>AVERAGE(G18:G19)</f>
        <v>1.11991</v>
      </c>
      <c r="F18" s="6">
        <f>SUM(H18:H19)</f>
        <v>33597.399999999994</v>
      </c>
      <c r="G18" s="6">
        <v>1.11999</v>
      </c>
      <c r="H18" s="6">
        <v>22399.1</v>
      </c>
      <c r="I18" s="7" t="s">
        <v>63</v>
      </c>
      <c r="J18" s="7" t="s">
        <v>65</v>
      </c>
      <c r="K18" s="7" t="s">
        <v>67</v>
      </c>
      <c r="L18" s="6">
        <v>1.11992</v>
      </c>
      <c r="M18" s="6">
        <v>1.11999</v>
      </c>
    </row>
    <row r="19" spans="1:13" s="6" customFormat="1" x14ac:dyDescent="0.25">
      <c r="A19" s="4">
        <v>43557</v>
      </c>
      <c r="B19" s="5">
        <v>0.3755752083333333</v>
      </c>
      <c r="C19" s="7">
        <v>1</v>
      </c>
      <c r="D19" s="6" t="s">
        <v>32</v>
      </c>
      <c r="G19" s="6">
        <v>1.1198300000000001</v>
      </c>
      <c r="H19" s="6">
        <v>11198.3</v>
      </c>
      <c r="I19" s="7" t="s">
        <v>63</v>
      </c>
      <c r="J19" s="7" t="s">
        <v>65</v>
      </c>
      <c r="K19" s="7" t="s">
        <v>66</v>
      </c>
      <c r="L19" s="6">
        <v>1.1198300000000001</v>
      </c>
      <c r="M19" s="6">
        <v>1.1198300000000001</v>
      </c>
    </row>
    <row r="20" spans="1:13" s="6" customFormat="1" x14ac:dyDescent="0.25">
      <c r="A20" s="4">
        <v>43557</v>
      </c>
      <c r="B20" s="5">
        <v>0.3758609722222222</v>
      </c>
      <c r="C20" s="7">
        <v>1</v>
      </c>
      <c r="D20" s="6" t="s">
        <v>10</v>
      </c>
      <c r="E20" s="6">
        <f>AVERAGE(G20:G21)</f>
        <v>11721.75</v>
      </c>
      <c r="F20" s="6">
        <f>SUM(H20:H21)</f>
        <v>49221.45</v>
      </c>
      <c r="G20" s="6">
        <v>11725</v>
      </c>
      <c r="H20" s="6">
        <v>16413.46</v>
      </c>
      <c r="I20" s="7" t="s">
        <v>63</v>
      </c>
      <c r="J20" s="7" t="s">
        <v>65</v>
      </c>
      <c r="K20" s="7" t="s">
        <v>66</v>
      </c>
      <c r="L20" s="6">
        <v>11725</v>
      </c>
      <c r="M20" s="6">
        <v>11726.5</v>
      </c>
    </row>
    <row r="21" spans="1:13" s="6" customFormat="1" x14ac:dyDescent="0.25">
      <c r="A21" s="4">
        <v>43557</v>
      </c>
      <c r="B21" s="5">
        <v>0.37595099537037036</v>
      </c>
      <c r="C21" s="7">
        <v>1</v>
      </c>
      <c r="D21" s="6" t="s">
        <v>10</v>
      </c>
      <c r="G21" s="6">
        <v>11718.5</v>
      </c>
      <c r="H21" s="6">
        <v>32807.99</v>
      </c>
      <c r="I21" s="7" t="s">
        <v>63</v>
      </c>
      <c r="J21" s="7" t="s">
        <v>65</v>
      </c>
      <c r="K21" s="7" t="s">
        <v>66</v>
      </c>
      <c r="L21" s="6">
        <v>11718.5</v>
      </c>
      <c r="M21" s="6">
        <v>11720</v>
      </c>
    </row>
    <row r="22" spans="1:13" s="6" customFormat="1" x14ac:dyDescent="0.25">
      <c r="A22" s="4">
        <v>43557</v>
      </c>
      <c r="B22" s="5">
        <v>0.45841229166666664</v>
      </c>
      <c r="C22" s="7">
        <v>1</v>
      </c>
      <c r="D22" s="6" t="s">
        <v>28</v>
      </c>
      <c r="G22" s="6">
        <v>0.85855999999999999</v>
      </c>
      <c r="H22" s="6">
        <v>11199</v>
      </c>
      <c r="I22" s="7" t="s">
        <v>63</v>
      </c>
      <c r="J22" s="7" t="s">
        <v>65</v>
      </c>
      <c r="K22" s="7" t="s">
        <v>66</v>
      </c>
      <c r="L22" s="6">
        <v>0.85851</v>
      </c>
      <c r="M22" s="6">
        <v>0.85855999999999999</v>
      </c>
    </row>
    <row r="23" spans="1:13" s="6" customFormat="1" x14ac:dyDescent="0.25">
      <c r="A23" s="4">
        <v>43557</v>
      </c>
      <c r="B23" s="5">
        <v>0.54314215277777778</v>
      </c>
      <c r="C23" s="7">
        <v>1</v>
      </c>
      <c r="D23" s="6" t="s">
        <v>51</v>
      </c>
      <c r="G23" s="6">
        <v>5.53531</v>
      </c>
      <c r="H23" s="6">
        <v>1000</v>
      </c>
      <c r="I23" s="7" t="s">
        <v>63</v>
      </c>
      <c r="J23" s="7" t="s">
        <v>65</v>
      </c>
      <c r="K23" s="7" t="s">
        <v>67</v>
      </c>
      <c r="L23" s="6">
        <v>5.5354599999999996</v>
      </c>
      <c r="M23" s="6">
        <v>5.5358599999999996</v>
      </c>
    </row>
    <row r="24" spans="1:13" s="6" customFormat="1" x14ac:dyDescent="0.25">
      <c r="A24" s="4">
        <v>43557</v>
      </c>
      <c r="B24" s="5">
        <v>0.62587950231481482</v>
      </c>
      <c r="C24" s="7">
        <v>1</v>
      </c>
      <c r="D24" s="6" t="s">
        <v>32</v>
      </c>
      <c r="E24" s="6">
        <f>AVERAGE(G24:G25)</f>
        <v>1.120665</v>
      </c>
      <c r="F24" s="6">
        <f>SUM(H24:H25)</f>
        <v>224133.5</v>
      </c>
      <c r="G24" s="6">
        <v>1.1207400000000001</v>
      </c>
      <c r="H24" s="6">
        <v>112077</v>
      </c>
      <c r="I24" s="7" t="s">
        <v>63</v>
      </c>
      <c r="J24" s="7" t="s">
        <v>65</v>
      </c>
      <c r="K24" s="7" t="s">
        <v>67</v>
      </c>
      <c r="L24" s="6">
        <v>1.1207400000000001</v>
      </c>
      <c r="M24" s="6">
        <v>1.1208</v>
      </c>
    </row>
    <row r="25" spans="1:13" s="6" customFormat="1" x14ac:dyDescent="0.25">
      <c r="A25" s="4">
        <v>43557</v>
      </c>
      <c r="B25" s="5">
        <v>0.6262124189814815</v>
      </c>
      <c r="C25" s="7">
        <v>1</v>
      </c>
      <c r="D25" s="6" t="s">
        <v>32</v>
      </c>
      <c r="G25" s="6">
        <v>1.12059</v>
      </c>
      <c r="H25" s="6">
        <v>112056.5</v>
      </c>
      <c r="I25" s="7" t="s">
        <v>63</v>
      </c>
      <c r="J25" s="7" t="s">
        <v>65</v>
      </c>
      <c r="K25" s="7" t="s">
        <v>67</v>
      </c>
      <c r="L25" s="6">
        <v>1.1205400000000001</v>
      </c>
      <c r="M25" s="6">
        <v>1.12059</v>
      </c>
    </row>
    <row r="26" spans="1:13" s="6" customFormat="1" x14ac:dyDescent="0.25">
      <c r="A26" s="4">
        <v>43558</v>
      </c>
      <c r="B26" s="5">
        <v>0.37502170138888885</v>
      </c>
      <c r="C26" s="7">
        <v>1</v>
      </c>
      <c r="D26" s="6" t="s">
        <v>32</v>
      </c>
      <c r="E26" s="6">
        <f>AVERAGE(G26:G27,G30)</f>
        <v>1.1221333333333332</v>
      </c>
      <c r="F26" s="6">
        <f>SUM(H26:H27,H30)</f>
        <v>336645</v>
      </c>
      <c r="G26" s="6">
        <v>1.12216</v>
      </c>
      <c r="H26" s="6">
        <v>112219.5</v>
      </c>
      <c r="I26" s="7" t="s">
        <v>63</v>
      </c>
      <c r="J26" s="7" t="s">
        <v>65</v>
      </c>
      <c r="K26" s="7" t="s">
        <v>67</v>
      </c>
      <c r="L26" s="6">
        <v>1.12216</v>
      </c>
      <c r="M26" s="6">
        <v>1.1222300000000001</v>
      </c>
    </row>
    <row r="27" spans="1:13" s="6" customFormat="1" x14ac:dyDescent="0.25">
      <c r="A27" s="4">
        <v>43558</v>
      </c>
      <c r="B27" s="5">
        <v>0.37509954861111111</v>
      </c>
      <c r="C27" s="7">
        <v>1</v>
      </c>
      <c r="D27" s="6" t="s">
        <v>32</v>
      </c>
      <c r="G27" s="6">
        <v>1.12212</v>
      </c>
      <c r="H27" s="6">
        <v>112210</v>
      </c>
      <c r="I27" s="7" t="s">
        <v>63</v>
      </c>
      <c r="J27" s="7" t="s">
        <v>65</v>
      </c>
      <c r="K27" s="7" t="s">
        <v>67</v>
      </c>
      <c r="L27" s="6">
        <v>1.12208</v>
      </c>
      <c r="M27" s="6">
        <v>1.12212</v>
      </c>
    </row>
    <row r="28" spans="1:13" s="6" customFormat="1" x14ac:dyDescent="0.25">
      <c r="A28" s="4">
        <v>43558</v>
      </c>
      <c r="B28" s="5">
        <v>0.37533090277777781</v>
      </c>
      <c r="C28" s="7">
        <v>1</v>
      </c>
      <c r="D28" s="6" t="s">
        <v>40</v>
      </c>
      <c r="E28" s="6">
        <f>AVERAGE(G28:G29,G31,G34)</f>
        <v>1.3184624999999999</v>
      </c>
      <c r="F28" s="6">
        <f>SUM(H28:H29,H31,H34)</f>
        <v>39553.11</v>
      </c>
      <c r="G28" s="6">
        <v>1.3187500000000001</v>
      </c>
      <c r="H28" s="6">
        <v>6593.63</v>
      </c>
      <c r="I28" s="7" t="s">
        <v>63</v>
      </c>
      <c r="J28" s="7" t="s">
        <v>65</v>
      </c>
      <c r="K28" s="7" t="s">
        <v>67</v>
      </c>
      <c r="L28" s="6">
        <v>1.3186899999999999</v>
      </c>
      <c r="M28" s="6">
        <v>1.3187500000000001</v>
      </c>
    </row>
    <row r="29" spans="1:13" s="6" customFormat="1" x14ac:dyDescent="0.25">
      <c r="A29" s="4">
        <v>43558</v>
      </c>
      <c r="B29" s="5">
        <v>0.37538538194444443</v>
      </c>
      <c r="C29" s="7">
        <v>1</v>
      </c>
      <c r="D29" s="6" t="s">
        <v>40</v>
      </c>
      <c r="G29" s="6">
        <v>1.3185899999999999</v>
      </c>
      <c r="H29" s="6">
        <v>13186</v>
      </c>
      <c r="I29" s="7" t="s">
        <v>63</v>
      </c>
      <c r="J29" s="7" t="s">
        <v>65</v>
      </c>
      <c r="K29" s="7" t="s">
        <v>67</v>
      </c>
      <c r="L29" s="6">
        <v>1.3185899999999999</v>
      </c>
      <c r="M29" s="6">
        <v>1.3186199999999999</v>
      </c>
    </row>
    <row r="30" spans="1:13" s="6" customFormat="1" x14ac:dyDescent="0.25">
      <c r="A30" s="4">
        <v>43558</v>
      </c>
      <c r="B30" s="5">
        <v>0.37561672453703704</v>
      </c>
      <c r="C30" s="7">
        <v>1</v>
      </c>
      <c r="D30" s="6" t="s">
        <v>32</v>
      </c>
      <c r="G30" s="6">
        <v>1.12212</v>
      </c>
      <c r="H30" s="6">
        <v>112215.5</v>
      </c>
      <c r="I30" s="7" t="s">
        <v>63</v>
      </c>
      <c r="J30" s="7" t="s">
        <v>65</v>
      </c>
      <c r="K30" s="7" t="s">
        <v>67</v>
      </c>
      <c r="L30" s="6">
        <v>1.12212</v>
      </c>
      <c r="M30" s="6">
        <v>1.12219</v>
      </c>
    </row>
    <row r="31" spans="1:13" s="6" customFormat="1" x14ac:dyDescent="0.25">
      <c r="A31" s="4">
        <v>43558</v>
      </c>
      <c r="B31" s="5">
        <v>0.37592111111111109</v>
      </c>
      <c r="C31" s="7">
        <v>1</v>
      </c>
      <c r="D31" s="6" t="s">
        <v>40</v>
      </c>
      <c r="G31" s="6">
        <v>1.3182799999999999</v>
      </c>
      <c r="H31" s="6">
        <v>13182.15</v>
      </c>
      <c r="I31" s="7" t="s">
        <v>63</v>
      </c>
      <c r="J31" s="7" t="s">
        <v>65</v>
      </c>
      <c r="K31" s="7" t="s">
        <v>67</v>
      </c>
      <c r="L31" s="6">
        <v>1.31819</v>
      </c>
      <c r="M31" s="6">
        <v>1.3182799999999999</v>
      </c>
    </row>
    <row r="32" spans="1:13" s="6" customFormat="1" x14ac:dyDescent="0.25">
      <c r="A32" s="4">
        <v>43558</v>
      </c>
      <c r="B32" s="5">
        <v>0.37608168981481477</v>
      </c>
      <c r="C32" s="7">
        <v>1</v>
      </c>
      <c r="D32" s="6" t="s">
        <v>51</v>
      </c>
      <c r="E32" s="6">
        <f>AVERAGE(G32:G33,G35)</f>
        <v>5.5919499999999998</v>
      </c>
      <c r="F32" s="6">
        <f>SUM(H32:H33,H35)</f>
        <v>4000</v>
      </c>
      <c r="G32" s="6">
        <v>5.5933000000000002</v>
      </c>
      <c r="H32" s="6">
        <v>2000</v>
      </c>
      <c r="I32" s="7" t="s">
        <v>63</v>
      </c>
      <c r="J32" s="7" t="s">
        <v>65</v>
      </c>
      <c r="K32" s="7" t="s">
        <v>67</v>
      </c>
      <c r="L32" s="6">
        <v>5.5905500000000004</v>
      </c>
      <c r="M32" s="6">
        <v>5.5931499999999996</v>
      </c>
    </row>
    <row r="33" spans="1:13" s="6" customFormat="1" x14ac:dyDescent="0.25">
      <c r="A33" s="4">
        <v>43558</v>
      </c>
      <c r="B33" s="5">
        <v>0.37611856481481482</v>
      </c>
      <c r="C33" s="7">
        <v>1</v>
      </c>
      <c r="D33" s="6" t="s">
        <v>51</v>
      </c>
      <c r="G33" s="6">
        <v>5.5924500000000004</v>
      </c>
      <c r="H33" s="6">
        <v>1000</v>
      </c>
      <c r="I33" s="7" t="s">
        <v>63</v>
      </c>
      <c r="J33" s="7" t="s">
        <v>65</v>
      </c>
      <c r="K33" s="7" t="s">
        <v>67</v>
      </c>
      <c r="L33" s="6">
        <v>5.59023</v>
      </c>
      <c r="M33" s="6">
        <v>5.5922999999999998</v>
      </c>
    </row>
    <row r="34" spans="1:13" s="6" customFormat="1" x14ac:dyDescent="0.25">
      <c r="A34" s="4">
        <v>43558</v>
      </c>
      <c r="B34" s="5">
        <v>0.37621787037037041</v>
      </c>
      <c r="C34" s="7">
        <v>1</v>
      </c>
      <c r="D34" s="6" t="s">
        <v>40</v>
      </c>
      <c r="G34" s="6">
        <v>1.31823</v>
      </c>
      <c r="H34" s="6">
        <v>6591.33</v>
      </c>
      <c r="I34" s="7" t="s">
        <v>63</v>
      </c>
      <c r="J34" s="7" t="s">
        <v>65</v>
      </c>
      <c r="K34" s="7" t="s">
        <v>67</v>
      </c>
      <c r="L34" s="6">
        <v>1.31823</v>
      </c>
      <c r="M34" s="6">
        <v>1.31829</v>
      </c>
    </row>
    <row r="35" spans="1:13" s="6" customFormat="1" x14ac:dyDescent="0.25">
      <c r="A35" s="4">
        <v>43558</v>
      </c>
      <c r="B35" s="5">
        <v>0.37637717592592596</v>
      </c>
      <c r="C35" s="7">
        <v>1</v>
      </c>
      <c r="D35" s="6" t="s">
        <v>51</v>
      </c>
      <c r="G35" s="6">
        <v>5.5900999999999996</v>
      </c>
      <c r="H35" s="6">
        <v>1000</v>
      </c>
      <c r="I35" s="7" t="s">
        <v>63</v>
      </c>
      <c r="J35" s="7" t="s">
        <v>65</v>
      </c>
      <c r="K35" s="7" t="s">
        <v>67</v>
      </c>
      <c r="L35" s="6">
        <v>5.5880599999999996</v>
      </c>
      <c r="M35" s="6">
        <v>5.58995</v>
      </c>
    </row>
    <row r="36" spans="1:13" s="6" customFormat="1" x14ac:dyDescent="0.25">
      <c r="A36" s="4">
        <v>43558</v>
      </c>
      <c r="B36" s="5">
        <v>0.46066859953703704</v>
      </c>
      <c r="C36" s="7">
        <v>1</v>
      </c>
      <c r="D36" s="6" t="s">
        <v>2</v>
      </c>
      <c r="G36" s="6">
        <v>62.74</v>
      </c>
      <c r="H36" s="6">
        <v>13802.8</v>
      </c>
      <c r="I36" s="7" t="s">
        <v>63</v>
      </c>
      <c r="J36" s="7" t="s">
        <v>65</v>
      </c>
      <c r="K36" s="7" t="s">
        <v>66</v>
      </c>
      <c r="L36" s="6">
        <v>62.74</v>
      </c>
      <c r="M36" s="6">
        <v>62.76</v>
      </c>
    </row>
    <row r="37" spans="1:13" s="6" customFormat="1" x14ac:dyDescent="0.25">
      <c r="A37" s="4">
        <v>43558</v>
      </c>
      <c r="B37" s="5">
        <v>0.54166972222222221</v>
      </c>
      <c r="C37" s="7">
        <v>1</v>
      </c>
      <c r="D37" s="6" t="s">
        <v>32</v>
      </c>
      <c r="G37" s="6">
        <v>1.1243300000000001</v>
      </c>
      <c r="H37" s="6">
        <v>22486.6</v>
      </c>
      <c r="I37" s="7" t="s">
        <v>63</v>
      </c>
      <c r="J37" s="7" t="s">
        <v>65</v>
      </c>
      <c r="K37" s="7" t="s">
        <v>66</v>
      </c>
      <c r="L37" s="6">
        <v>1.1243300000000001</v>
      </c>
      <c r="M37" s="6">
        <v>1.1243300000000001</v>
      </c>
    </row>
    <row r="38" spans="1:13" s="6" customFormat="1" x14ac:dyDescent="0.25">
      <c r="A38" s="4">
        <v>43558</v>
      </c>
      <c r="B38" s="5">
        <v>0.62571826388888885</v>
      </c>
      <c r="C38" s="7">
        <v>1</v>
      </c>
      <c r="D38" s="6" t="s">
        <v>26</v>
      </c>
      <c r="G38" s="6">
        <v>1.4964</v>
      </c>
      <c r="H38" s="6">
        <v>44937</v>
      </c>
      <c r="I38" s="7" t="s">
        <v>63</v>
      </c>
      <c r="J38" s="7" t="s">
        <v>65</v>
      </c>
      <c r="K38" s="7" t="s">
        <v>66</v>
      </c>
      <c r="L38" s="6">
        <v>1.4964</v>
      </c>
      <c r="M38" s="6">
        <v>1.4964200000000001</v>
      </c>
    </row>
    <row r="39" spans="1:13" s="6" customFormat="1" x14ac:dyDescent="0.25">
      <c r="A39" s="4">
        <v>43558</v>
      </c>
      <c r="B39" s="5">
        <v>0.62629976851851854</v>
      </c>
      <c r="C39" s="7">
        <v>1</v>
      </c>
      <c r="D39" s="6" t="s">
        <v>51</v>
      </c>
      <c r="G39" s="6">
        <v>5.6152499999999996</v>
      </c>
      <c r="H39" s="6">
        <v>100000</v>
      </c>
      <c r="I39" s="7" t="s">
        <v>63</v>
      </c>
      <c r="J39" s="7" t="s">
        <v>65</v>
      </c>
      <c r="K39" s="7" t="s">
        <v>67</v>
      </c>
      <c r="L39" s="6">
        <v>5.6152499999999996</v>
      </c>
      <c r="M39" s="6">
        <v>5.61646</v>
      </c>
    </row>
    <row r="40" spans="1:13" s="6" customFormat="1" x14ac:dyDescent="0.25">
      <c r="A40" s="4">
        <v>43559</v>
      </c>
      <c r="B40" s="5">
        <v>0.3769900810185185</v>
      </c>
      <c r="C40" s="7">
        <v>1</v>
      </c>
      <c r="D40" s="6" t="s">
        <v>10</v>
      </c>
      <c r="G40" s="6">
        <v>11949</v>
      </c>
      <c r="H40" s="6">
        <v>33565.64</v>
      </c>
      <c r="I40" s="7" t="s">
        <v>63</v>
      </c>
      <c r="J40" s="7" t="s">
        <v>65</v>
      </c>
      <c r="K40" s="7" t="s">
        <v>66</v>
      </c>
      <c r="L40" s="6">
        <v>11949</v>
      </c>
      <c r="M40" s="6">
        <v>11950.5</v>
      </c>
    </row>
    <row r="41" spans="1:13" s="6" customFormat="1" x14ac:dyDescent="0.25">
      <c r="A41" s="4">
        <v>43559</v>
      </c>
      <c r="B41" s="5">
        <v>0.45853027777777777</v>
      </c>
      <c r="C41" s="7">
        <v>1</v>
      </c>
      <c r="D41" s="6" t="s">
        <v>46</v>
      </c>
      <c r="G41" s="6">
        <v>1.33626</v>
      </c>
      <c r="H41" s="6">
        <v>10000</v>
      </c>
      <c r="I41" s="7" t="s">
        <v>63</v>
      </c>
      <c r="J41" s="7" t="s">
        <v>65</v>
      </c>
      <c r="K41" s="7" t="s">
        <v>66</v>
      </c>
      <c r="L41" s="6">
        <v>1.33626</v>
      </c>
      <c r="M41" s="6">
        <v>1.33626</v>
      </c>
    </row>
    <row r="42" spans="1:13" s="6" customFormat="1" x14ac:dyDescent="0.25">
      <c r="A42" s="4">
        <v>43559</v>
      </c>
      <c r="B42" s="5">
        <v>0.54200086805555558</v>
      </c>
      <c r="C42" s="7">
        <v>1</v>
      </c>
      <c r="D42" s="6" t="s">
        <v>20</v>
      </c>
      <c r="G42" s="6">
        <v>1.05002</v>
      </c>
      <c r="H42" s="6">
        <v>711.57</v>
      </c>
      <c r="I42" s="7" t="s">
        <v>63</v>
      </c>
      <c r="J42" s="7" t="s">
        <v>65</v>
      </c>
      <c r="K42" s="7" t="s">
        <v>67</v>
      </c>
      <c r="L42" s="6">
        <v>1.0499400000000001</v>
      </c>
      <c r="M42" s="6">
        <v>1.0499499999999999</v>
      </c>
    </row>
    <row r="43" spans="1:13" s="6" customFormat="1" x14ac:dyDescent="0.25">
      <c r="A43" s="4">
        <v>43559</v>
      </c>
      <c r="B43" s="5">
        <v>0.62549104166666669</v>
      </c>
      <c r="C43" s="7">
        <v>1</v>
      </c>
      <c r="D43" s="6" t="s">
        <v>28</v>
      </c>
      <c r="G43" s="6">
        <v>0.85468</v>
      </c>
      <c r="H43" s="6">
        <v>22433.5</v>
      </c>
      <c r="I43" s="7" t="s">
        <v>63</v>
      </c>
      <c r="J43" s="7" t="s">
        <v>65</v>
      </c>
      <c r="K43" s="7" t="s">
        <v>67</v>
      </c>
      <c r="L43" s="6">
        <v>0.85468</v>
      </c>
      <c r="M43" s="6">
        <v>0.85477000000000003</v>
      </c>
    </row>
    <row r="44" spans="1:13" s="6" customFormat="1" x14ac:dyDescent="0.25">
      <c r="A44" s="4">
        <v>43559</v>
      </c>
      <c r="B44" s="5">
        <v>0.62632383101851852</v>
      </c>
      <c r="C44" s="7">
        <v>1</v>
      </c>
      <c r="D44" s="6" t="s">
        <v>55</v>
      </c>
      <c r="G44" s="6">
        <v>1144.98</v>
      </c>
      <c r="H44" s="6">
        <v>1284.42</v>
      </c>
      <c r="I44" s="7" t="s">
        <v>63</v>
      </c>
      <c r="J44" s="7" t="s">
        <v>65</v>
      </c>
      <c r="K44" s="7" t="s">
        <v>67</v>
      </c>
      <c r="L44" s="6">
        <v>1144.751</v>
      </c>
      <c r="M44" s="6">
        <v>1144.97</v>
      </c>
    </row>
    <row r="45" spans="1:13" s="6" customFormat="1" x14ac:dyDescent="0.25">
      <c r="A45" s="4">
        <v>43560</v>
      </c>
      <c r="B45" s="5">
        <v>0.37503645833333338</v>
      </c>
      <c r="C45" s="7">
        <v>1</v>
      </c>
      <c r="D45" s="6" t="s">
        <v>32</v>
      </c>
      <c r="G45" s="6">
        <v>1.1234</v>
      </c>
      <c r="H45" s="6">
        <v>112337.5</v>
      </c>
      <c r="I45" s="7" t="s">
        <v>63</v>
      </c>
      <c r="J45" s="7" t="s">
        <v>65</v>
      </c>
      <c r="K45" s="7" t="s">
        <v>67</v>
      </c>
      <c r="L45" s="6">
        <v>1.1233500000000001</v>
      </c>
      <c r="M45" s="6">
        <v>1.1234</v>
      </c>
    </row>
    <row r="46" spans="1:13" s="6" customFormat="1" x14ac:dyDescent="0.25">
      <c r="A46" s="4">
        <v>43560</v>
      </c>
      <c r="B46" s="5">
        <v>0.45885759259259262</v>
      </c>
      <c r="C46" s="7">
        <v>1</v>
      </c>
      <c r="D46" s="6" t="s">
        <v>7</v>
      </c>
      <c r="E46" s="6">
        <f>AVERAGE(G46:G52)</f>
        <v>69.295714285714297</v>
      </c>
      <c r="F46" s="6">
        <f>SUM(H46:H52)</f>
        <v>2078940</v>
      </c>
      <c r="G46" s="6">
        <v>69.28</v>
      </c>
      <c r="H46" s="6">
        <v>69280</v>
      </c>
      <c r="I46" s="7" t="s">
        <v>63</v>
      </c>
      <c r="J46" s="7" t="s">
        <v>65</v>
      </c>
      <c r="K46" s="7" t="s">
        <v>67</v>
      </c>
      <c r="L46" s="6">
        <v>0</v>
      </c>
      <c r="M46" s="6">
        <v>0</v>
      </c>
    </row>
    <row r="47" spans="1:13" s="6" customFormat="1" x14ac:dyDescent="0.25">
      <c r="A47" s="4">
        <v>43560</v>
      </c>
      <c r="B47" s="5">
        <v>0.45890094907407408</v>
      </c>
      <c r="C47" s="7">
        <v>1</v>
      </c>
      <c r="D47" s="6" t="s">
        <v>7</v>
      </c>
      <c r="G47" s="6">
        <v>69.290000000000006</v>
      </c>
      <c r="H47" s="6">
        <v>277160</v>
      </c>
      <c r="I47" s="7" t="s">
        <v>63</v>
      </c>
      <c r="J47" s="7" t="s">
        <v>65</v>
      </c>
      <c r="K47" s="7" t="s">
        <v>67</v>
      </c>
      <c r="L47" s="6">
        <v>0</v>
      </c>
      <c r="M47" s="6">
        <v>0</v>
      </c>
    </row>
    <row r="48" spans="1:13" s="6" customFormat="1" x14ac:dyDescent="0.25">
      <c r="A48" s="4">
        <v>43560</v>
      </c>
      <c r="B48" s="5">
        <v>0.45895273148148147</v>
      </c>
      <c r="C48" s="7">
        <v>1</v>
      </c>
      <c r="D48" s="6" t="s">
        <v>7</v>
      </c>
      <c r="G48" s="6">
        <v>69.290000000000006</v>
      </c>
      <c r="H48" s="6">
        <v>346450</v>
      </c>
      <c r="I48" s="7" t="s">
        <v>63</v>
      </c>
      <c r="J48" s="7" t="s">
        <v>65</v>
      </c>
      <c r="K48" s="7" t="s">
        <v>67</v>
      </c>
      <c r="L48" s="6">
        <v>0</v>
      </c>
      <c r="M48" s="6">
        <v>0</v>
      </c>
    </row>
    <row r="49" spans="1:13" s="6" customFormat="1" x14ac:dyDescent="0.25">
      <c r="A49" s="4">
        <v>43560</v>
      </c>
      <c r="B49" s="5">
        <v>0.45899215277777777</v>
      </c>
      <c r="C49" s="7">
        <v>1</v>
      </c>
      <c r="D49" s="6" t="s">
        <v>7</v>
      </c>
      <c r="G49" s="6">
        <v>69.3</v>
      </c>
      <c r="H49" s="6">
        <v>346500</v>
      </c>
      <c r="I49" s="7" t="s">
        <v>63</v>
      </c>
      <c r="J49" s="7" t="s">
        <v>65</v>
      </c>
      <c r="K49" s="7" t="s">
        <v>67</v>
      </c>
      <c r="L49" s="6">
        <v>0</v>
      </c>
      <c r="M49" s="6">
        <v>0</v>
      </c>
    </row>
    <row r="50" spans="1:13" s="6" customFormat="1" x14ac:dyDescent="0.25">
      <c r="A50" s="4">
        <v>43560</v>
      </c>
      <c r="B50" s="5">
        <v>0.45902590277777783</v>
      </c>
      <c r="C50" s="7">
        <v>1</v>
      </c>
      <c r="D50" s="6" t="s">
        <v>7</v>
      </c>
      <c r="G50" s="6">
        <v>69.290000000000006</v>
      </c>
      <c r="H50" s="6">
        <v>346450</v>
      </c>
      <c r="I50" s="7" t="s">
        <v>63</v>
      </c>
      <c r="J50" s="7" t="s">
        <v>65</v>
      </c>
      <c r="K50" s="7" t="s">
        <v>67</v>
      </c>
      <c r="L50" s="6">
        <v>0</v>
      </c>
      <c r="M50" s="6">
        <v>0</v>
      </c>
    </row>
    <row r="51" spans="1:13" s="6" customFormat="1" x14ac:dyDescent="0.25">
      <c r="A51" s="4">
        <v>43560</v>
      </c>
      <c r="B51" s="5">
        <v>0.45906284722222224</v>
      </c>
      <c r="C51" s="7">
        <v>1</v>
      </c>
      <c r="D51" s="6" t="s">
        <v>7</v>
      </c>
      <c r="G51" s="6">
        <v>69.31</v>
      </c>
      <c r="H51" s="6">
        <v>346550</v>
      </c>
      <c r="I51" s="7" t="s">
        <v>63</v>
      </c>
      <c r="J51" s="7" t="s">
        <v>65</v>
      </c>
      <c r="K51" s="7" t="s">
        <v>67</v>
      </c>
      <c r="L51" s="6">
        <v>0</v>
      </c>
      <c r="M51" s="6">
        <v>0</v>
      </c>
    </row>
    <row r="52" spans="1:13" s="6" customFormat="1" x14ac:dyDescent="0.25">
      <c r="A52" s="4">
        <v>43560</v>
      </c>
      <c r="B52" s="5">
        <v>0.45909354166666666</v>
      </c>
      <c r="C52" s="7">
        <v>1</v>
      </c>
      <c r="D52" s="6" t="s">
        <v>7</v>
      </c>
      <c r="G52" s="6">
        <v>69.31</v>
      </c>
      <c r="H52" s="6">
        <v>346550</v>
      </c>
      <c r="I52" s="7" t="s">
        <v>63</v>
      </c>
      <c r="J52" s="7" t="s">
        <v>65</v>
      </c>
      <c r="K52" s="7" t="s">
        <v>67</v>
      </c>
      <c r="L52" s="6">
        <v>0</v>
      </c>
      <c r="M52" s="6">
        <v>0</v>
      </c>
    </row>
    <row r="53" spans="1:13" s="6" customFormat="1" x14ac:dyDescent="0.25">
      <c r="A53" s="4">
        <v>43560</v>
      </c>
      <c r="B53" s="5">
        <v>0.54198438657407411</v>
      </c>
      <c r="C53" s="7">
        <v>1</v>
      </c>
      <c r="D53" s="6" t="s">
        <v>36</v>
      </c>
      <c r="G53" s="6">
        <v>1.7462500000000001</v>
      </c>
      <c r="H53" s="6">
        <v>6529.72</v>
      </c>
      <c r="I53" s="7" t="s">
        <v>63</v>
      </c>
      <c r="J53" s="7" t="s">
        <v>65</v>
      </c>
      <c r="K53" s="7" t="s">
        <v>67</v>
      </c>
      <c r="L53" s="6">
        <v>1.7462500000000001</v>
      </c>
      <c r="M53" s="6">
        <v>1.74637</v>
      </c>
    </row>
    <row r="54" spans="1:13" s="6" customFormat="1" x14ac:dyDescent="0.25">
      <c r="A54" s="4">
        <v>43560</v>
      </c>
      <c r="B54" s="5">
        <v>0.54198836805555561</v>
      </c>
      <c r="C54" s="7">
        <v>1</v>
      </c>
      <c r="D54" s="6" t="s">
        <v>37</v>
      </c>
      <c r="G54" s="6">
        <v>1.30643</v>
      </c>
      <c r="H54" s="6">
        <v>6528.94</v>
      </c>
      <c r="I54" s="7" t="s">
        <v>63</v>
      </c>
      <c r="J54" s="7" t="s">
        <v>65</v>
      </c>
      <c r="K54" s="7" t="s">
        <v>67</v>
      </c>
      <c r="L54" s="6">
        <v>1.30643</v>
      </c>
      <c r="M54" s="6">
        <v>1.30654</v>
      </c>
    </row>
    <row r="55" spans="1:13" s="6" customFormat="1" x14ac:dyDescent="0.25">
      <c r="A55" s="4">
        <v>43560</v>
      </c>
      <c r="B55" s="5">
        <v>0.54198964120370363</v>
      </c>
      <c r="C55" s="7">
        <v>1</v>
      </c>
      <c r="D55" s="6" t="s">
        <v>38</v>
      </c>
      <c r="G55" s="6">
        <v>145.892</v>
      </c>
      <c r="H55" s="6">
        <v>6529.05</v>
      </c>
      <c r="I55" s="7" t="s">
        <v>63</v>
      </c>
      <c r="J55" s="7" t="s">
        <v>65</v>
      </c>
      <c r="K55" s="7" t="s">
        <v>67</v>
      </c>
      <c r="L55" s="6">
        <v>145.893</v>
      </c>
      <c r="M55" s="6">
        <v>145.893</v>
      </c>
    </row>
    <row r="56" spans="1:13" s="6" customFormat="1" x14ac:dyDescent="0.25">
      <c r="A56" s="4">
        <v>43560</v>
      </c>
      <c r="B56" s="5">
        <v>0.62527769675925926</v>
      </c>
      <c r="C56" s="7">
        <v>1</v>
      </c>
      <c r="D56" s="6" t="s">
        <v>32</v>
      </c>
      <c r="E56" s="6">
        <f>AVERAGE(G56:G57)</f>
        <v>1.1237250000000001</v>
      </c>
      <c r="F56" s="6">
        <f>SUM(H56:H57)</f>
        <v>157329.70000000001</v>
      </c>
      <c r="G56" s="6">
        <v>1.1236200000000001</v>
      </c>
      <c r="H56" s="6">
        <v>44946.2</v>
      </c>
      <c r="I56" s="7" t="s">
        <v>63</v>
      </c>
      <c r="J56" s="7" t="s">
        <v>65</v>
      </c>
      <c r="K56" s="7" t="s">
        <v>67</v>
      </c>
      <c r="L56" s="6">
        <v>1.1236200000000001</v>
      </c>
      <c r="M56" s="6">
        <v>1.1236900000000001</v>
      </c>
    </row>
    <row r="57" spans="1:13" s="6" customFormat="1" x14ac:dyDescent="0.25">
      <c r="A57" s="4">
        <v>43560</v>
      </c>
      <c r="B57" s="5">
        <v>0.62553010416666666</v>
      </c>
      <c r="C57" s="7">
        <v>1</v>
      </c>
      <c r="D57" s="6" t="s">
        <v>32</v>
      </c>
      <c r="G57" s="6">
        <v>1.1238300000000001</v>
      </c>
      <c r="H57" s="6">
        <v>112383.5</v>
      </c>
      <c r="I57" s="7" t="s">
        <v>63</v>
      </c>
      <c r="J57" s="7" t="s">
        <v>65</v>
      </c>
      <c r="K57" s="7" t="s">
        <v>67</v>
      </c>
      <c r="L57" s="6">
        <v>1.1238300000000001</v>
      </c>
      <c r="M57" s="6">
        <v>1.12384</v>
      </c>
    </row>
    <row r="58" spans="1:13" s="6" customFormat="1" x14ac:dyDescent="0.25">
      <c r="A58" s="4">
        <v>43560</v>
      </c>
      <c r="B58" s="5">
        <v>0.62611348379629628</v>
      </c>
      <c r="C58" s="7">
        <v>1</v>
      </c>
      <c r="D58" s="6" t="s">
        <v>56</v>
      </c>
      <c r="G58" s="6">
        <v>1290.3900000000001</v>
      </c>
      <c r="H58" s="6">
        <v>2580.7800000000002</v>
      </c>
      <c r="I58" s="7" t="s">
        <v>63</v>
      </c>
      <c r="J58" s="7" t="s">
        <v>65</v>
      </c>
      <c r="K58" s="7" t="s">
        <v>67</v>
      </c>
      <c r="L58" s="6">
        <v>1290.44</v>
      </c>
      <c r="M58" s="6">
        <v>1290.54</v>
      </c>
    </row>
    <row r="59" spans="1:13" s="6" customFormat="1" x14ac:dyDescent="0.25">
      <c r="A59" s="4">
        <v>43560</v>
      </c>
      <c r="B59" s="5">
        <v>0.62617806712962965</v>
      </c>
      <c r="C59" s="7">
        <v>1</v>
      </c>
      <c r="D59" s="6" t="s">
        <v>26</v>
      </c>
      <c r="G59" s="6">
        <v>1.50258</v>
      </c>
      <c r="H59" s="6">
        <v>11236.1</v>
      </c>
      <c r="I59" s="7" t="s">
        <v>63</v>
      </c>
      <c r="J59" s="7" t="s">
        <v>65</v>
      </c>
      <c r="K59" s="7" t="s">
        <v>67</v>
      </c>
      <c r="L59" s="6">
        <v>1.50258</v>
      </c>
      <c r="M59" s="6">
        <v>1.5026999999999999</v>
      </c>
    </row>
    <row r="60" spans="1:13" s="6" customFormat="1" x14ac:dyDescent="0.25">
      <c r="A60" s="4">
        <v>43560</v>
      </c>
      <c r="B60" s="5">
        <v>0.62623171296296298</v>
      </c>
      <c r="C60" s="7">
        <v>1</v>
      </c>
      <c r="D60" s="6" t="s">
        <v>32</v>
      </c>
      <c r="E60" s="6">
        <f>AVERAGE(G60:G61)</f>
        <v>1.123605</v>
      </c>
      <c r="F60" s="6">
        <f>SUM(H60:H61)</f>
        <v>123595.3</v>
      </c>
      <c r="G60" s="6">
        <v>1.12358</v>
      </c>
      <c r="H60" s="6">
        <v>11235.8</v>
      </c>
      <c r="I60" s="7" t="s">
        <v>63</v>
      </c>
      <c r="J60" s="7" t="s">
        <v>65</v>
      </c>
      <c r="K60" s="7" t="s">
        <v>66</v>
      </c>
      <c r="L60" s="6">
        <v>1.12358</v>
      </c>
      <c r="M60" s="6">
        <v>1.1235900000000001</v>
      </c>
    </row>
    <row r="61" spans="1:13" s="6" customFormat="1" x14ac:dyDescent="0.25">
      <c r="A61" s="4">
        <v>43560</v>
      </c>
      <c r="B61" s="5">
        <v>0.62632668981481487</v>
      </c>
      <c r="C61" s="7">
        <v>1</v>
      </c>
      <c r="D61" s="6" t="s">
        <v>32</v>
      </c>
      <c r="G61" s="6">
        <v>1.1236299999999999</v>
      </c>
      <c r="H61" s="6">
        <v>112359.5</v>
      </c>
      <c r="I61" s="7" t="s">
        <v>63</v>
      </c>
      <c r="J61" s="7" t="s">
        <v>65</v>
      </c>
      <c r="K61" s="7" t="s">
        <v>67</v>
      </c>
      <c r="L61" s="6">
        <v>1.1235599999999999</v>
      </c>
      <c r="M61" s="6">
        <v>1.1236299999999999</v>
      </c>
    </row>
    <row r="62" spans="1:13" s="6" customFormat="1" x14ac:dyDescent="0.25">
      <c r="A62" s="4">
        <v>43560</v>
      </c>
      <c r="B62" s="5">
        <v>0.62634302083333326</v>
      </c>
      <c r="C62" s="7">
        <v>1</v>
      </c>
      <c r="D62" s="6" t="s">
        <v>41</v>
      </c>
      <c r="G62" s="6">
        <v>7591.75</v>
      </c>
      <c r="H62" s="6">
        <v>15183.5</v>
      </c>
      <c r="I62" s="7" t="s">
        <v>63</v>
      </c>
      <c r="J62" s="7" t="s">
        <v>65</v>
      </c>
      <c r="K62" s="7" t="s">
        <v>67</v>
      </c>
      <c r="L62" s="6">
        <v>7591.25</v>
      </c>
      <c r="M62" s="6">
        <v>7591.75</v>
      </c>
    </row>
    <row r="63" spans="1:13" s="6" customFormat="1" x14ac:dyDescent="0.25">
      <c r="A63" s="4">
        <v>43563</v>
      </c>
      <c r="B63" s="5">
        <v>0.37588679398148145</v>
      </c>
      <c r="C63" s="7">
        <v>1</v>
      </c>
      <c r="D63" s="6" t="s">
        <v>11</v>
      </c>
      <c r="E63" s="6">
        <f>AVERAGE(G63:G64)</f>
        <v>21247.5</v>
      </c>
      <c r="F63" s="6">
        <f>SUM(H63:H64)</f>
        <v>477.1</v>
      </c>
      <c r="G63" s="6">
        <v>21245</v>
      </c>
      <c r="H63" s="6">
        <v>238.53</v>
      </c>
      <c r="I63" s="7" t="s">
        <v>63</v>
      </c>
      <c r="J63" s="7" t="s">
        <v>65</v>
      </c>
      <c r="K63" s="7" t="s">
        <v>67</v>
      </c>
      <c r="L63" s="6">
        <v>21245</v>
      </c>
      <c r="M63" s="6">
        <v>21260</v>
      </c>
    </row>
    <row r="64" spans="1:13" s="6" customFormat="1" x14ac:dyDescent="0.25">
      <c r="A64" s="4">
        <v>43563</v>
      </c>
      <c r="B64" s="5">
        <v>0.37593594907407407</v>
      </c>
      <c r="C64" s="7">
        <v>1</v>
      </c>
      <c r="D64" s="6" t="s">
        <v>11</v>
      </c>
      <c r="G64" s="6">
        <v>21250</v>
      </c>
      <c r="H64" s="6">
        <v>238.57</v>
      </c>
      <c r="I64" s="7" t="s">
        <v>63</v>
      </c>
      <c r="J64" s="7" t="s">
        <v>65</v>
      </c>
      <c r="K64" s="7" t="s">
        <v>67</v>
      </c>
      <c r="L64" s="6">
        <v>21250</v>
      </c>
      <c r="M64" s="6">
        <v>21260</v>
      </c>
    </row>
    <row r="65" spans="1:13" s="6" customFormat="1" x14ac:dyDescent="0.25">
      <c r="A65" s="4">
        <v>43563</v>
      </c>
      <c r="B65" s="5">
        <v>0.45833968750000004</v>
      </c>
      <c r="C65" s="7">
        <v>1</v>
      </c>
      <c r="D65" s="6" t="s">
        <v>32</v>
      </c>
      <c r="G65" s="6">
        <v>1.1234200000000001</v>
      </c>
      <c r="H65" s="6">
        <v>1123.3699999999999</v>
      </c>
      <c r="I65" s="7" t="s">
        <v>63</v>
      </c>
      <c r="J65" s="7" t="s">
        <v>65</v>
      </c>
      <c r="K65" s="7" t="s">
        <v>67</v>
      </c>
      <c r="L65" s="6">
        <v>1.12334</v>
      </c>
      <c r="M65" s="6">
        <v>1.1234</v>
      </c>
    </row>
    <row r="66" spans="1:13" s="6" customFormat="1" x14ac:dyDescent="0.25">
      <c r="A66" s="4">
        <v>43563</v>
      </c>
      <c r="B66" s="5">
        <v>0.54189468750000003</v>
      </c>
      <c r="C66" s="7">
        <v>1</v>
      </c>
      <c r="D66" s="6" t="s">
        <v>32</v>
      </c>
      <c r="E66" s="6">
        <f>AVERAGE(G66:G69)</f>
        <v>1.1241625</v>
      </c>
      <c r="F66" s="6">
        <f>SUM(H66:H69)</f>
        <v>31476.569999999996</v>
      </c>
      <c r="G66" s="6">
        <v>1.1241099999999999</v>
      </c>
      <c r="H66" s="6">
        <v>2248.37</v>
      </c>
      <c r="I66" s="7" t="s">
        <v>63</v>
      </c>
      <c r="J66" s="7" t="s">
        <v>65</v>
      </c>
      <c r="K66" s="7" t="s">
        <v>67</v>
      </c>
      <c r="L66" s="6">
        <v>1.12416</v>
      </c>
      <c r="M66" s="6">
        <v>1.1242099999999999</v>
      </c>
    </row>
    <row r="67" spans="1:13" s="6" customFormat="1" x14ac:dyDescent="0.25">
      <c r="A67" s="4">
        <v>43563</v>
      </c>
      <c r="B67" s="5">
        <v>0.54199373842592591</v>
      </c>
      <c r="C67" s="7">
        <v>1</v>
      </c>
      <c r="D67" s="6" t="s">
        <v>32</v>
      </c>
      <c r="G67" s="6">
        <v>1.1242300000000001</v>
      </c>
      <c r="H67" s="6">
        <v>11241.8</v>
      </c>
      <c r="I67" s="7" t="s">
        <v>63</v>
      </c>
      <c r="J67" s="7" t="s">
        <v>65</v>
      </c>
      <c r="K67" s="7" t="s">
        <v>67</v>
      </c>
      <c r="L67" s="6">
        <v>1.12415</v>
      </c>
      <c r="M67" s="6">
        <v>1.1242099999999999</v>
      </c>
    </row>
    <row r="68" spans="1:13" s="6" customFormat="1" x14ac:dyDescent="0.25">
      <c r="A68" s="4">
        <v>43563</v>
      </c>
      <c r="B68" s="5">
        <v>0.54205666666666663</v>
      </c>
      <c r="C68" s="7">
        <v>1</v>
      </c>
      <c r="D68" s="6" t="s">
        <v>32</v>
      </c>
      <c r="G68" s="6">
        <v>1.1241099999999999</v>
      </c>
      <c r="H68" s="6">
        <v>8993.24</v>
      </c>
      <c r="I68" s="7" t="s">
        <v>63</v>
      </c>
      <c r="J68" s="7" t="s">
        <v>65</v>
      </c>
      <c r="K68" s="7" t="s">
        <v>67</v>
      </c>
      <c r="L68" s="6">
        <v>1.1241300000000001</v>
      </c>
      <c r="M68" s="6">
        <v>1.12418</v>
      </c>
    </row>
    <row r="69" spans="1:13" s="6" customFormat="1" x14ac:dyDescent="0.25">
      <c r="A69" s="4">
        <v>43563</v>
      </c>
      <c r="B69" s="5">
        <v>0.54210913194444443</v>
      </c>
      <c r="C69" s="7">
        <v>1</v>
      </c>
      <c r="D69" s="6" t="s">
        <v>32</v>
      </c>
      <c r="G69" s="6">
        <v>1.1242000000000001</v>
      </c>
      <c r="H69" s="6">
        <v>8993.16</v>
      </c>
      <c r="I69" s="7" t="s">
        <v>63</v>
      </c>
      <c r="J69" s="7" t="s">
        <v>65</v>
      </c>
      <c r="K69" s="7" t="s">
        <v>67</v>
      </c>
      <c r="L69" s="6">
        <v>1.1241099999999999</v>
      </c>
      <c r="M69" s="6">
        <v>1.12418</v>
      </c>
    </row>
    <row r="70" spans="1:13" s="6" customFormat="1" x14ac:dyDescent="0.25">
      <c r="A70" s="4">
        <v>43563</v>
      </c>
      <c r="B70" s="5">
        <v>0.62591606481481488</v>
      </c>
      <c r="C70" s="7">
        <v>1</v>
      </c>
      <c r="D70" s="6" t="s">
        <v>56</v>
      </c>
      <c r="G70" s="6">
        <v>1303.0899999999999</v>
      </c>
      <c r="H70" s="6">
        <v>6515.76</v>
      </c>
      <c r="I70" s="7" t="s">
        <v>63</v>
      </c>
      <c r="J70" s="7" t="s">
        <v>65</v>
      </c>
      <c r="K70" s="7" t="s">
        <v>67</v>
      </c>
      <c r="L70" s="6">
        <v>1303.0899999999999</v>
      </c>
      <c r="M70" s="6">
        <v>1303.19</v>
      </c>
    </row>
    <row r="71" spans="1:13" s="6" customFormat="1" x14ac:dyDescent="0.25">
      <c r="A71" s="4">
        <v>43563</v>
      </c>
      <c r="B71" s="5">
        <v>0.62619405092592595</v>
      </c>
      <c r="C71" s="7">
        <v>1</v>
      </c>
      <c r="D71" s="6" t="s">
        <v>32</v>
      </c>
      <c r="G71" s="6">
        <v>1.1264400000000001</v>
      </c>
      <c r="H71" s="6">
        <v>33794.25</v>
      </c>
      <c r="I71" s="7" t="s">
        <v>63</v>
      </c>
      <c r="J71" s="7" t="s">
        <v>65</v>
      </c>
      <c r="K71" s="7" t="s">
        <v>67</v>
      </c>
      <c r="L71" s="6">
        <v>1.1264400000000001</v>
      </c>
      <c r="M71" s="6">
        <v>1.1265099999999999</v>
      </c>
    </row>
    <row r="72" spans="1:13" s="6" customFormat="1" x14ac:dyDescent="0.25">
      <c r="A72" s="4">
        <v>43563</v>
      </c>
      <c r="B72" s="5">
        <v>0.62630763888888896</v>
      </c>
      <c r="C72" s="7">
        <v>1</v>
      </c>
      <c r="D72" s="6" t="s">
        <v>26</v>
      </c>
      <c r="G72" s="6">
        <v>1.5046600000000001</v>
      </c>
      <c r="H72" s="6">
        <v>11263.9</v>
      </c>
      <c r="I72" s="7" t="s">
        <v>63</v>
      </c>
      <c r="J72" s="7" t="s">
        <v>65</v>
      </c>
      <c r="K72" s="7" t="s">
        <v>66</v>
      </c>
      <c r="L72" s="6">
        <v>1.5046600000000001</v>
      </c>
      <c r="M72" s="6">
        <v>1.5046999999999999</v>
      </c>
    </row>
    <row r="73" spans="1:13" s="6" customFormat="1" x14ac:dyDescent="0.25">
      <c r="A73" s="4">
        <v>43564</v>
      </c>
      <c r="B73" s="5">
        <v>0.37501289351851846</v>
      </c>
      <c r="C73" s="7">
        <v>1</v>
      </c>
      <c r="D73" s="6" t="s">
        <v>29</v>
      </c>
      <c r="G73" s="6">
        <v>125.393</v>
      </c>
      <c r="H73" s="6">
        <v>22522.1</v>
      </c>
      <c r="I73" s="7" t="s">
        <v>63</v>
      </c>
      <c r="J73" s="7" t="s">
        <v>65</v>
      </c>
      <c r="K73" s="7" t="s">
        <v>67</v>
      </c>
      <c r="L73" s="6">
        <v>125.38500000000001</v>
      </c>
      <c r="M73" s="6">
        <v>125.393</v>
      </c>
    </row>
    <row r="74" spans="1:13" s="6" customFormat="1" x14ac:dyDescent="0.25">
      <c r="A74" s="4">
        <v>43564</v>
      </c>
      <c r="B74" s="5">
        <v>0.37501429398148151</v>
      </c>
      <c r="C74" s="7">
        <v>1</v>
      </c>
      <c r="D74" s="6" t="s">
        <v>32</v>
      </c>
      <c r="G74" s="6">
        <v>1.1261300000000001</v>
      </c>
      <c r="H74" s="6">
        <v>22521.9</v>
      </c>
      <c r="I74" s="7" t="s">
        <v>63</v>
      </c>
      <c r="J74" s="7" t="s">
        <v>65</v>
      </c>
      <c r="K74" s="7" t="s">
        <v>67</v>
      </c>
      <c r="L74" s="6">
        <v>1.1260600000000001</v>
      </c>
      <c r="M74" s="6">
        <v>1.1261300000000001</v>
      </c>
    </row>
    <row r="75" spans="1:13" s="6" customFormat="1" x14ac:dyDescent="0.25">
      <c r="A75" s="4">
        <v>43564</v>
      </c>
      <c r="B75" s="5">
        <v>0.37503726851851854</v>
      </c>
      <c r="C75" s="7">
        <v>1</v>
      </c>
      <c r="D75" s="6" t="s">
        <v>43</v>
      </c>
      <c r="G75" s="6">
        <v>0.67500000000000004</v>
      </c>
      <c r="H75" s="6">
        <v>5400.69</v>
      </c>
      <c r="I75" s="7" t="s">
        <v>63</v>
      </c>
      <c r="J75" s="7" t="s">
        <v>65</v>
      </c>
      <c r="K75" s="7" t="s">
        <v>67</v>
      </c>
      <c r="L75" s="6">
        <v>0.67505000000000004</v>
      </c>
      <c r="M75" s="6">
        <v>0.67512000000000005</v>
      </c>
    </row>
    <row r="76" spans="1:13" s="6" customFormat="1" x14ac:dyDescent="0.25">
      <c r="A76" s="4">
        <v>43564</v>
      </c>
      <c r="B76" s="5">
        <v>0.37578644675925926</v>
      </c>
      <c r="C76" s="7">
        <v>1</v>
      </c>
      <c r="D76" s="6" t="s">
        <v>51</v>
      </c>
      <c r="G76" s="6">
        <v>5.6553199999999997</v>
      </c>
      <c r="H76" s="6">
        <v>2000</v>
      </c>
      <c r="I76" s="7" t="s">
        <v>63</v>
      </c>
      <c r="J76" s="7" t="s">
        <v>65</v>
      </c>
      <c r="K76" s="7" t="s">
        <v>67</v>
      </c>
      <c r="L76" s="6">
        <v>5.6554700000000002</v>
      </c>
      <c r="M76" s="6">
        <v>5.6560499999999996</v>
      </c>
    </row>
    <row r="77" spans="1:13" s="6" customFormat="1" x14ac:dyDescent="0.25">
      <c r="A77" s="4">
        <v>43564</v>
      </c>
      <c r="B77" s="5">
        <v>0.45834445601851853</v>
      </c>
      <c r="C77" s="7">
        <v>1</v>
      </c>
      <c r="D77" s="6" t="s">
        <v>32</v>
      </c>
      <c r="E77" s="6">
        <f>AVERAGE(G77:G79)</f>
        <v>1.1278699999999999</v>
      </c>
      <c r="F77" s="6">
        <f>SUM(H77:H79)</f>
        <v>7895.01</v>
      </c>
      <c r="G77" s="6">
        <v>1.12791</v>
      </c>
      <c r="H77" s="6">
        <v>1127.95</v>
      </c>
      <c r="I77" s="7" t="s">
        <v>63</v>
      </c>
      <c r="J77" s="7" t="s">
        <v>65</v>
      </c>
      <c r="K77" s="7" t="s">
        <v>67</v>
      </c>
      <c r="L77" s="6">
        <v>1.1279300000000001</v>
      </c>
      <c r="M77" s="6">
        <v>1.1279600000000001</v>
      </c>
    </row>
    <row r="78" spans="1:13" s="6" customFormat="1" x14ac:dyDescent="0.25">
      <c r="A78" s="4">
        <v>43564</v>
      </c>
      <c r="B78" s="5">
        <v>0.45850906249999995</v>
      </c>
      <c r="C78" s="7">
        <v>1</v>
      </c>
      <c r="D78" s="6" t="s">
        <v>32</v>
      </c>
      <c r="G78" s="6">
        <v>1.12784</v>
      </c>
      <c r="H78" s="6">
        <v>1127.8900000000001</v>
      </c>
      <c r="I78" s="7" t="s">
        <v>63</v>
      </c>
      <c r="J78" s="7" t="s">
        <v>65</v>
      </c>
      <c r="K78" s="7" t="s">
        <v>67</v>
      </c>
      <c r="L78" s="6">
        <v>1.1278600000000001</v>
      </c>
      <c r="M78" s="6">
        <v>1.12791</v>
      </c>
    </row>
    <row r="79" spans="1:13" s="6" customFormat="1" x14ac:dyDescent="0.25">
      <c r="A79" s="4">
        <v>43564</v>
      </c>
      <c r="B79" s="5">
        <v>0.45857722222222219</v>
      </c>
      <c r="C79" s="7">
        <v>1</v>
      </c>
      <c r="D79" s="6" t="s">
        <v>32</v>
      </c>
      <c r="G79" s="6">
        <v>1.1278600000000001</v>
      </c>
      <c r="H79" s="6">
        <v>5639.17</v>
      </c>
      <c r="I79" s="7" t="s">
        <v>63</v>
      </c>
      <c r="J79" s="7" t="s">
        <v>65</v>
      </c>
      <c r="K79" s="7" t="s">
        <v>67</v>
      </c>
      <c r="L79" s="6">
        <v>1.12781</v>
      </c>
      <c r="M79" s="6">
        <v>1.1278600000000001</v>
      </c>
    </row>
    <row r="80" spans="1:13" s="6" customFormat="1" x14ac:dyDescent="0.25">
      <c r="A80" s="4">
        <v>43564</v>
      </c>
      <c r="B80" s="5">
        <v>0.45861947916666668</v>
      </c>
      <c r="C80" s="7">
        <v>1</v>
      </c>
      <c r="D80" s="6" t="s">
        <v>40</v>
      </c>
      <c r="E80" s="6">
        <f>AVERAGE(G80:G81)</f>
        <v>1.3110900000000001</v>
      </c>
      <c r="F80" s="6">
        <f>SUM(H80:H81)</f>
        <v>291081.98</v>
      </c>
      <c r="G80" s="6">
        <v>1.3108900000000001</v>
      </c>
      <c r="H80" s="6">
        <v>79964.289999999994</v>
      </c>
      <c r="I80" s="7" t="s">
        <v>63</v>
      </c>
      <c r="J80" s="7" t="s">
        <v>65</v>
      </c>
      <c r="K80" s="7" t="s">
        <v>67</v>
      </c>
      <c r="L80" s="6">
        <v>1.3108900000000001</v>
      </c>
      <c r="M80" s="6">
        <v>1.31094</v>
      </c>
    </row>
    <row r="81" spans="1:13" s="6" customFormat="1" x14ac:dyDescent="0.25">
      <c r="A81" s="4">
        <v>43564</v>
      </c>
      <c r="B81" s="5">
        <v>0.4596399884259259</v>
      </c>
      <c r="C81" s="7">
        <v>1</v>
      </c>
      <c r="D81" s="6" t="s">
        <v>40</v>
      </c>
      <c r="G81" s="6">
        <v>1.3112900000000001</v>
      </c>
      <c r="H81" s="6">
        <v>211117.69</v>
      </c>
      <c r="I81" s="7" t="s">
        <v>63</v>
      </c>
      <c r="J81" s="7" t="s">
        <v>65</v>
      </c>
      <c r="K81" s="7" t="s">
        <v>67</v>
      </c>
      <c r="L81" s="6">
        <v>1.3112900000000001</v>
      </c>
      <c r="M81" s="6">
        <v>1.31135</v>
      </c>
    </row>
    <row r="82" spans="1:13" s="6" customFormat="1" x14ac:dyDescent="0.25">
      <c r="A82" s="4">
        <v>43564</v>
      </c>
      <c r="B82" s="5">
        <v>0.5462459837962963</v>
      </c>
      <c r="C82" s="7">
        <v>1</v>
      </c>
      <c r="D82" s="6" t="s">
        <v>32</v>
      </c>
      <c r="G82" s="6">
        <v>1.1277999999999999</v>
      </c>
      <c r="H82" s="6">
        <v>1127.76</v>
      </c>
      <c r="I82" s="7" t="s">
        <v>63</v>
      </c>
      <c r="J82" s="7" t="s">
        <v>65</v>
      </c>
      <c r="K82" s="7" t="s">
        <v>67</v>
      </c>
      <c r="L82" s="6">
        <v>1.1277299999999999</v>
      </c>
      <c r="M82" s="6">
        <v>1.12778</v>
      </c>
    </row>
    <row r="83" spans="1:13" s="6" customFormat="1" x14ac:dyDescent="0.25">
      <c r="A83" s="4">
        <v>43564</v>
      </c>
      <c r="B83" s="5">
        <v>0.62522693287037034</v>
      </c>
      <c r="C83" s="7">
        <v>1</v>
      </c>
      <c r="D83" s="6" t="s">
        <v>40</v>
      </c>
      <c r="E83" s="6">
        <f>AVERAGE(G83:G84,G86)</f>
        <v>1.3058933333333334</v>
      </c>
      <c r="F83" s="6">
        <f>SUM(H83:H84,H86)</f>
        <v>238978.48</v>
      </c>
      <c r="G83" s="6">
        <v>1.30627</v>
      </c>
      <c r="H83" s="6">
        <v>79682.47</v>
      </c>
      <c r="I83" s="7" t="s">
        <v>63</v>
      </c>
      <c r="J83" s="7" t="s">
        <v>65</v>
      </c>
      <c r="K83" s="7" t="s">
        <v>67</v>
      </c>
      <c r="L83" s="6">
        <v>1.30627</v>
      </c>
      <c r="M83" s="6">
        <v>1.30636</v>
      </c>
    </row>
    <row r="84" spans="1:13" s="6" customFormat="1" x14ac:dyDescent="0.25">
      <c r="A84" s="4">
        <v>43564</v>
      </c>
      <c r="B84" s="5">
        <v>0.62557193287037038</v>
      </c>
      <c r="C84" s="7">
        <v>1</v>
      </c>
      <c r="D84" s="6" t="s">
        <v>40</v>
      </c>
      <c r="G84" s="6">
        <v>1.30572</v>
      </c>
      <c r="H84" s="6">
        <v>79648.92</v>
      </c>
      <c r="I84" s="7" t="s">
        <v>63</v>
      </c>
      <c r="J84" s="7" t="s">
        <v>65</v>
      </c>
      <c r="K84" s="7" t="s">
        <v>67</v>
      </c>
      <c r="L84" s="6">
        <v>1.30562</v>
      </c>
      <c r="M84" s="6">
        <v>1.30572</v>
      </c>
    </row>
    <row r="85" spans="1:13" s="6" customFormat="1" x14ac:dyDescent="0.25">
      <c r="A85" s="4">
        <v>43564</v>
      </c>
      <c r="B85" s="5">
        <v>0.62569537037037037</v>
      </c>
      <c r="C85" s="7">
        <v>1</v>
      </c>
      <c r="D85" s="6" t="s">
        <v>51</v>
      </c>
      <c r="G85" s="6">
        <v>5.6678899999999999</v>
      </c>
      <c r="H85" s="6">
        <v>500000</v>
      </c>
      <c r="I85" s="7" t="s">
        <v>63</v>
      </c>
      <c r="J85" s="7" t="s">
        <v>65</v>
      </c>
      <c r="K85" s="7" t="s">
        <v>67</v>
      </c>
      <c r="L85" s="6">
        <v>5.6670999999999996</v>
      </c>
      <c r="M85" s="6">
        <v>5.6669400000000003</v>
      </c>
    </row>
    <row r="86" spans="1:13" s="6" customFormat="1" x14ac:dyDescent="0.25">
      <c r="A86" s="4">
        <v>43564</v>
      </c>
      <c r="B86" s="5">
        <v>0.62575531250000005</v>
      </c>
      <c r="C86" s="7">
        <v>1</v>
      </c>
      <c r="D86" s="6" t="s">
        <v>40</v>
      </c>
      <c r="G86" s="6">
        <v>1.30569</v>
      </c>
      <c r="H86" s="6">
        <v>79647.09</v>
      </c>
      <c r="I86" s="7" t="s">
        <v>63</v>
      </c>
      <c r="J86" s="7" t="s">
        <v>65</v>
      </c>
      <c r="K86" s="7" t="s">
        <v>67</v>
      </c>
      <c r="L86" s="6">
        <v>1.30569</v>
      </c>
      <c r="M86" s="6">
        <v>1.30579</v>
      </c>
    </row>
    <row r="87" spans="1:13" s="6" customFormat="1" x14ac:dyDescent="0.25">
      <c r="A87" s="4">
        <v>43564</v>
      </c>
      <c r="B87" s="5">
        <v>0.62597094907407402</v>
      </c>
      <c r="C87" s="7">
        <v>1</v>
      </c>
      <c r="D87" s="6" t="s">
        <v>11</v>
      </c>
      <c r="G87" s="6">
        <v>21165</v>
      </c>
      <c r="H87" s="6">
        <v>238.76</v>
      </c>
      <c r="I87" s="7" t="s">
        <v>63</v>
      </c>
      <c r="J87" s="7" t="s">
        <v>65</v>
      </c>
      <c r="K87" s="7" t="s">
        <v>67</v>
      </c>
      <c r="L87" s="6">
        <v>21155</v>
      </c>
      <c r="M87" s="6">
        <v>21165</v>
      </c>
    </row>
    <row r="88" spans="1:13" s="6" customFormat="1" x14ac:dyDescent="0.25">
      <c r="A88" s="4">
        <v>43564</v>
      </c>
      <c r="B88" s="5">
        <v>0.62630851851851854</v>
      </c>
      <c r="C88" s="7">
        <v>1</v>
      </c>
      <c r="D88" s="6" t="s">
        <v>10</v>
      </c>
      <c r="G88" s="6">
        <v>11895.5</v>
      </c>
      <c r="H88" s="6">
        <v>134188.38</v>
      </c>
      <c r="I88" s="7" t="s">
        <v>63</v>
      </c>
      <c r="J88" s="7" t="s">
        <v>65</v>
      </c>
      <c r="K88" s="7" t="s">
        <v>67</v>
      </c>
      <c r="L88" s="6">
        <v>11895.5</v>
      </c>
      <c r="M88" s="6">
        <v>11897</v>
      </c>
    </row>
    <row r="89" spans="1:13" s="6" customFormat="1" x14ac:dyDescent="0.25">
      <c r="A89" s="4">
        <v>43565</v>
      </c>
      <c r="B89" s="5">
        <v>0.37516118055555553</v>
      </c>
      <c r="C89" s="7">
        <v>1</v>
      </c>
      <c r="D89" s="6" t="s">
        <v>32</v>
      </c>
      <c r="E89" s="6">
        <f>AVERAGE(G89,G91)</f>
        <v>1.12714</v>
      </c>
      <c r="F89" s="6">
        <f>SUM(H89,H91)</f>
        <v>24797.260000000002</v>
      </c>
      <c r="G89" s="6">
        <v>1.12717</v>
      </c>
      <c r="H89" s="6">
        <v>11271.7</v>
      </c>
      <c r="I89" s="7" t="s">
        <v>63</v>
      </c>
      <c r="J89" s="7" t="s">
        <v>65</v>
      </c>
      <c r="K89" s="7" t="s">
        <v>66</v>
      </c>
      <c r="L89" s="6">
        <v>1.12717</v>
      </c>
      <c r="M89" s="6">
        <v>1.12717</v>
      </c>
    </row>
    <row r="90" spans="1:13" s="6" customFormat="1" x14ac:dyDescent="0.25">
      <c r="A90" s="4">
        <v>43565</v>
      </c>
      <c r="B90" s="5">
        <v>0.37537648148148151</v>
      </c>
      <c r="C90" s="7">
        <v>1</v>
      </c>
      <c r="D90" s="6" t="s">
        <v>56</v>
      </c>
      <c r="G90" s="6">
        <v>1304.92</v>
      </c>
      <c r="H90" s="6">
        <v>1305</v>
      </c>
      <c r="I90" s="7" t="s">
        <v>63</v>
      </c>
      <c r="J90" s="7" t="s">
        <v>65</v>
      </c>
      <c r="K90" s="7" t="s">
        <v>67</v>
      </c>
      <c r="L90" s="6">
        <v>1304.93</v>
      </c>
      <c r="M90" s="6">
        <v>1305.08</v>
      </c>
    </row>
    <row r="91" spans="1:13" s="6" customFormat="1" x14ac:dyDescent="0.25">
      <c r="A91" s="4">
        <v>43565</v>
      </c>
      <c r="B91" s="5">
        <v>0.37580612268518521</v>
      </c>
      <c r="C91" s="7">
        <v>1</v>
      </c>
      <c r="D91" s="6" t="s">
        <v>32</v>
      </c>
      <c r="G91" s="6">
        <v>1.1271100000000001</v>
      </c>
      <c r="H91" s="6">
        <v>13525.56</v>
      </c>
      <c r="I91" s="7" t="s">
        <v>63</v>
      </c>
      <c r="J91" s="7" t="s">
        <v>65</v>
      </c>
      <c r="K91" s="7" t="s">
        <v>67</v>
      </c>
      <c r="L91" s="6">
        <v>1.1271100000000001</v>
      </c>
      <c r="M91" s="6">
        <v>1.1271500000000001</v>
      </c>
    </row>
    <row r="92" spans="1:13" s="6" customFormat="1" x14ac:dyDescent="0.25">
      <c r="A92" s="4">
        <v>43565</v>
      </c>
      <c r="B92" s="5">
        <v>0.45935936342592593</v>
      </c>
      <c r="C92" s="7">
        <v>1</v>
      </c>
      <c r="D92" s="6" t="s">
        <v>40</v>
      </c>
      <c r="E92" s="6">
        <f>AVERAGE(G92:G94)</f>
        <v>1.3069299999999999</v>
      </c>
      <c r="F92" s="6">
        <f>SUM(H92:H94)</f>
        <v>1393256.12</v>
      </c>
      <c r="G92" s="6">
        <v>1.30687</v>
      </c>
      <c r="H92" s="6">
        <v>6534</v>
      </c>
      <c r="I92" s="7" t="s">
        <v>63</v>
      </c>
      <c r="J92" s="7" t="s">
        <v>65</v>
      </c>
      <c r="K92" s="7" t="s">
        <v>67</v>
      </c>
      <c r="L92" s="6">
        <v>1.30681</v>
      </c>
      <c r="M92" s="6">
        <v>1.30687</v>
      </c>
    </row>
    <row r="93" spans="1:13" s="6" customFormat="1" x14ac:dyDescent="0.25">
      <c r="A93" s="4">
        <v>43565</v>
      </c>
      <c r="B93" s="5">
        <v>0.45939247685185186</v>
      </c>
      <c r="C93" s="7">
        <v>1</v>
      </c>
      <c r="D93" s="6" t="s">
        <v>40</v>
      </c>
      <c r="G93" s="6">
        <v>1.3069200000000001</v>
      </c>
      <c r="H93" s="6">
        <v>79722.12</v>
      </c>
      <c r="I93" s="7" t="s">
        <v>63</v>
      </c>
      <c r="J93" s="7" t="s">
        <v>65</v>
      </c>
      <c r="K93" s="7" t="s">
        <v>67</v>
      </c>
      <c r="L93" s="6">
        <v>1.3069200000000001</v>
      </c>
      <c r="M93" s="6">
        <v>1.30701</v>
      </c>
    </row>
    <row r="94" spans="1:13" s="6" customFormat="1" x14ac:dyDescent="0.25">
      <c r="A94" s="4">
        <v>43565</v>
      </c>
      <c r="B94" s="5">
        <v>0.45963015046296296</v>
      </c>
      <c r="C94" s="7">
        <v>1</v>
      </c>
      <c r="D94" s="6" t="s">
        <v>40</v>
      </c>
      <c r="G94" s="6">
        <v>1.3069999999999999</v>
      </c>
      <c r="H94" s="6">
        <v>1307000</v>
      </c>
      <c r="I94" s="7" t="s">
        <v>63</v>
      </c>
      <c r="J94" s="7" t="s">
        <v>65</v>
      </c>
      <c r="K94" s="7" t="s">
        <v>67</v>
      </c>
      <c r="L94" s="6">
        <v>1.30704</v>
      </c>
      <c r="M94" s="6">
        <v>1.3070600000000001</v>
      </c>
    </row>
    <row r="95" spans="1:13" s="6" customFormat="1" x14ac:dyDescent="0.25">
      <c r="A95" s="4">
        <v>43565</v>
      </c>
      <c r="B95" s="5">
        <v>0.54245811342592598</v>
      </c>
      <c r="C95" s="7">
        <v>1</v>
      </c>
      <c r="D95" s="6" t="s">
        <v>56</v>
      </c>
      <c r="G95" s="6">
        <v>1303.6500000000001</v>
      </c>
      <c r="H95" s="6">
        <v>26072.34</v>
      </c>
      <c r="I95" s="7" t="s">
        <v>63</v>
      </c>
      <c r="J95" s="7" t="s">
        <v>65</v>
      </c>
      <c r="K95" s="7" t="s">
        <v>67</v>
      </c>
      <c r="L95" s="6">
        <v>1303.53</v>
      </c>
      <c r="M95" s="6">
        <v>1303.6500000000001</v>
      </c>
    </row>
    <row r="96" spans="1:13" s="6" customFormat="1" x14ac:dyDescent="0.25">
      <c r="A96" s="4">
        <v>43565</v>
      </c>
      <c r="B96" s="5">
        <v>0.62512189814814811</v>
      </c>
      <c r="C96" s="7">
        <v>1</v>
      </c>
      <c r="D96" s="6" t="s">
        <v>7</v>
      </c>
      <c r="E96" s="6">
        <f>AVERAGE(G96:G97)</f>
        <v>70.849999999999994</v>
      </c>
      <c r="F96" s="6">
        <f>SUM(H96:H97)</f>
        <v>1062750</v>
      </c>
      <c r="G96" s="6">
        <v>70.849999999999994</v>
      </c>
      <c r="H96" s="6">
        <v>708500</v>
      </c>
      <c r="I96" s="7" t="s">
        <v>63</v>
      </c>
      <c r="J96" s="7" t="s">
        <v>65</v>
      </c>
      <c r="K96" s="7" t="s">
        <v>67</v>
      </c>
      <c r="L96" s="6">
        <v>70.83</v>
      </c>
      <c r="M96" s="6">
        <v>70.849999999999994</v>
      </c>
    </row>
    <row r="97" spans="1:13" s="6" customFormat="1" x14ac:dyDescent="0.25">
      <c r="A97" s="4">
        <v>43565</v>
      </c>
      <c r="B97" s="5">
        <v>0.62512189814814811</v>
      </c>
      <c r="C97" s="7">
        <v>1</v>
      </c>
      <c r="D97" s="6" t="s">
        <v>7</v>
      </c>
      <c r="G97" s="6">
        <v>70.849999999999994</v>
      </c>
      <c r="H97" s="6">
        <v>354250</v>
      </c>
      <c r="I97" s="7" t="s">
        <v>63</v>
      </c>
      <c r="J97" s="7" t="s">
        <v>65</v>
      </c>
      <c r="K97" s="7" t="s">
        <v>67</v>
      </c>
      <c r="L97" s="6">
        <v>70.83</v>
      </c>
      <c r="M97" s="6">
        <v>70.849999999999994</v>
      </c>
    </row>
    <row r="98" spans="1:13" s="6" customFormat="1" x14ac:dyDescent="0.25">
      <c r="A98" s="4">
        <v>43565</v>
      </c>
      <c r="B98" s="5">
        <v>0.6252591666666667</v>
      </c>
      <c r="C98" s="7">
        <v>1</v>
      </c>
      <c r="D98" s="6" t="s">
        <v>29</v>
      </c>
      <c r="G98" s="6">
        <v>125.17700000000001</v>
      </c>
      <c r="H98" s="6">
        <v>11258.5</v>
      </c>
      <c r="I98" s="7" t="s">
        <v>63</v>
      </c>
      <c r="J98" s="7" t="s">
        <v>65</v>
      </c>
      <c r="K98" s="7" t="s">
        <v>67</v>
      </c>
      <c r="L98" s="6">
        <v>125.17100000000001</v>
      </c>
      <c r="M98" s="6">
        <v>125.17700000000001</v>
      </c>
    </row>
    <row r="99" spans="1:13" s="6" customFormat="1" x14ac:dyDescent="0.25">
      <c r="A99" s="4">
        <v>43565</v>
      </c>
      <c r="B99" s="5">
        <v>0.62542255787037038</v>
      </c>
      <c r="C99" s="7">
        <v>1</v>
      </c>
      <c r="D99" s="6" t="s">
        <v>47</v>
      </c>
      <c r="G99" s="6">
        <v>1.0011300000000001</v>
      </c>
      <c r="H99" s="6">
        <v>1000</v>
      </c>
      <c r="I99" s="7" t="s">
        <v>63</v>
      </c>
      <c r="J99" s="7" t="s">
        <v>65</v>
      </c>
      <c r="K99" s="7" t="s">
        <v>67</v>
      </c>
      <c r="L99" s="6">
        <v>1.0012300000000001</v>
      </c>
      <c r="M99" s="6">
        <v>1.0013000000000001</v>
      </c>
    </row>
    <row r="100" spans="1:13" s="6" customFormat="1" x14ac:dyDescent="0.25">
      <c r="A100" s="4">
        <v>43565</v>
      </c>
      <c r="B100" s="5">
        <v>0.62553384259259259</v>
      </c>
      <c r="C100" s="7">
        <v>1</v>
      </c>
      <c r="D100" s="6" t="s">
        <v>32</v>
      </c>
      <c r="E100" s="6">
        <f>AVERAGE(G100:G102,G104:G105)</f>
        <v>1.1259140000000001</v>
      </c>
      <c r="F100" s="6">
        <f>SUM(H100:H102,H104:H105)</f>
        <v>253332.52</v>
      </c>
      <c r="G100" s="6">
        <v>1.12588</v>
      </c>
      <c r="H100" s="6">
        <v>11258.8</v>
      </c>
      <c r="I100" s="7" t="s">
        <v>63</v>
      </c>
      <c r="J100" s="7" t="s">
        <v>65</v>
      </c>
      <c r="K100" s="7" t="s">
        <v>66</v>
      </c>
      <c r="L100" s="6">
        <v>1.1258600000000001</v>
      </c>
      <c r="M100" s="6">
        <v>1.12588</v>
      </c>
    </row>
    <row r="101" spans="1:13" s="6" customFormat="1" x14ac:dyDescent="0.25">
      <c r="A101" s="4">
        <v>43565</v>
      </c>
      <c r="B101" s="5">
        <v>0.6256511574074074</v>
      </c>
      <c r="C101" s="7">
        <v>1</v>
      </c>
      <c r="D101" s="6" t="s">
        <v>32</v>
      </c>
      <c r="G101" s="6">
        <v>1.1258900000000001</v>
      </c>
      <c r="H101" s="6">
        <v>5629.32</v>
      </c>
      <c r="I101" s="7" t="s">
        <v>63</v>
      </c>
      <c r="J101" s="7" t="s">
        <v>65</v>
      </c>
      <c r="K101" s="7" t="s">
        <v>67</v>
      </c>
      <c r="L101" s="6">
        <v>1.12584</v>
      </c>
      <c r="M101" s="6">
        <v>1.1258900000000001</v>
      </c>
    </row>
    <row r="102" spans="1:13" s="6" customFormat="1" x14ac:dyDescent="0.25">
      <c r="A102" s="4">
        <v>43565</v>
      </c>
      <c r="B102" s="5">
        <v>0.62582891203703706</v>
      </c>
      <c r="C102" s="7">
        <v>1</v>
      </c>
      <c r="D102" s="6" t="s">
        <v>32</v>
      </c>
      <c r="G102" s="6">
        <v>1.1258999999999999</v>
      </c>
      <c r="H102" s="6">
        <v>112587.5</v>
      </c>
      <c r="I102" s="7" t="s">
        <v>63</v>
      </c>
      <c r="J102" s="7" t="s">
        <v>65</v>
      </c>
      <c r="K102" s="7" t="s">
        <v>67</v>
      </c>
      <c r="L102" s="6">
        <v>1.12585</v>
      </c>
      <c r="M102" s="6">
        <v>1.1258999999999999</v>
      </c>
    </row>
    <row r="103" spans="1:13" s="6" customFormat="1" x14ac:dyDescent="0.25">
      <c r="A103" s="4">
        <v>43565</v>
      </c>
      <c r="B103" s="5">
        <v>0.62584432870370377</v>
      </c>
      <c r="C103" s="7">
        <v>1</v>
      </c>
      <c r="D103" s="6" t="s">
        <v>21</v>
      </c>
      <c r="G103" s="6">
        <v>0.71367000000000003</v>
      </c>
      <c r="H103" s="6">
        <v>214101</v>
      </c>
      <c r="I103" s="7" t="s">
        <v>63</v>
      </c>
      <c r="J103" s="7" t="s">
        <v>65</v>
      </c>
      <c r="K103" s="7" t="s">
        <v>67</v>
      </c>
      <c r="L103" s="6">
        <v>0.71365999999999996</v>
      </c>
      <c r="M103" s="6">
        <v>0.71367000000000003</v>
      </c>
    </row>
    <row r="104" spans="1:13" s="6" customFormat="1" x14ac:dyDescent="0.25">
      <c r="A104" s="4">
        <v>43565</v>
      </c>
      <c r="B104" s="5">
        <v>0.62610454861111109</v>
      </c>
      <c r="C104" s="7">
        <v>1</v>
      </c>
      <c r="D104" s="6" t="s">
        <v>32</v>
      </c>
      <c r="G104" s="6">
        <v>1.12601</v>
      </c>
      <c r="H104" s="6">
        <v>112598</v>
      </c>
      <c r="I104" s="7" t="s">
        <v>63</v>
      </c>
      <c r="J104" s="7" t="s">
        <v>65</v>
      </c>
      <c r="K104" s="7" t="s">
        <v>67</v>
      </c>
      <c r="L104" s="6">
        <v>1.12595</v>
      </c>
      <c r="M104" s="6">
        <v>1.12601</v>
      </c>
    </row>
    <row r="105" spans="1:13" s="6" customFormat="1" x14ac:dyDescent="0.25">
      <c r="A105" s="4">
        <v>43565</v>
      </c>
      <c r="B105" s="5">
        <v>0.6262920833333333</v>
      </c>
      <c r="C105" s="7">
        <v>1</v>
      </c>
      <c r="D105" s="6" t="s">
        <v>32</v>
      </c>
      <c r="G105" s="6">
        <v>1.1258900000000001</v>
      </c>
      <c r="H105" s="6">
        <v>11258.9</v>
      </c>
      <c r="I105" s="7" t="s">
        <v>63</v>
      </c>
      <c r="J105" s="7" t="s">
        <v>65</v>
      </c>
      <c r="K105" s="7" t="s">
        <v>66</v>
      </c>
      <c r="L105" s="6">
        <v>1.1258900000000001</v>
      </c>
      <c r="M105" s="6">
        <v>1.1258999999999999</v>
      </c>
    </row>
    <row r="106" spans="1:13" s="6" customFormat="1" x14ac:dyDescent="0.25">
      <c r="A106" s="4">
        <v>43566</v>
      </c>
      <c r="B106" s="5">
        <v>0.37508399305555556</v>
      </c>
      <c r="C106" s="7">
        <v>1</v>
      </c>
      <c r="D106" s="6" t="s">
        <v>32</v>
      </c>
      <c r="E106" s="6">
        <f>AVERAGE(G106,G108:G109)</f>
        <v>1.1277433333333333</v>
      </c>
      <c r="F106" s="6">
        <f>SUM(H106,H108:H109)</f>
        <v>136447.56</v>
      </c>
      <c r="G106" s="6">
        <v>1.1279999999999999</v>
      </c>
      <c r="H106" s="6">
        <v>22559.4</v>
      </c>
      <c r="I106" s="7" t="s">
        <v>63</v>
      </c>
      <c r="J106" s="7" t="s">
        <v>65</v>
      </c>
      <c r="K106" s="7" t="s">
        <v>67</v>
      </c>
      <c r="L106" s="6">
        <v>1.1279399999999999</v>
      </c>
      <c r="M106" s="6">
        <v>1.1279999999999999</v>
      </c>
    </row>
    <row r="107" spans="1:13" s="6" customFormat="1" x14ac:dyDescent="0.25">
      <c r="A107" s="4">
        <v>43566</v>
      </c>
      <c r="B107" s="5">
        <v>0.37544300925925927</v>
      </c>
      <c r="C107" s="7">
        <v>1</v>
      </c>
      <c r="D107" s="6" t="s">
        <v>51</v>
      </c>
      <c r="E107" s="6">
        <f>AVERAGE(G107,G110)</f>
        <v>5.6992449999999995</v>
      </c>
      <c r="F107" s="6">
        <f>SUM(H107,H110)</f>
        <v>200000</v>
      </c>
      <c r="G107" s="6">
        <v>5.6991800000000001</v>
      </c>
      <c r="H107" s="6">
        <v>100000</v>
      </c>
      <c r="I107" s="7" t="s">
        <v>63</v>
      </c>
      <c r="J107" s="7" t="s">
        <v>65</v>
      </c>
      <c r="K107" s="7" t="s">
        <v>67</v>
      </c>
      <c r="L107" s="6">
        <v>5.6991800000000001</v>
      </c>
      <c r="M107" s="6">
        <v>5.7003000000000004</v>
      </c>
    </row>
    <row r="108" spans="1:13" s="6" customFormat="1" x14ac:dyDescent="0.25">
      <c r="A108" s="4">
        <v>43566</v>
      </c>
      <c r="B108" s="5">
        <v>0.37554576388888888</v>
      </c>
      <c r="C108" s="7">
        <v>1</v>
      </c>
      <c r="D108" s="6" t="s">
        <v>32</v>
      </c>
      <c r="G108" s="6">
        <v>1.1275999999999999</v>
      </c>
      <c r="H108" s="6">
        <v>1127.6600000000001</v>
      </c>
      <c r="I108" s="7" t="s">
        <v>63</v>
      </c>
      <c r="J108" s="7" t="s">
        <v>65</v>
      </c>
      <c r="K108" s="7" t="s">
        <v>67</v>
      </c>
      <c r="L108" s="6">
        <v>1.1276200000000001</v>
      </c>
      <c r="M108" s="6">
        <v>1.1276900000000001</v>
      </c>
    </row>
    <row r="109" spans="1:13" s="6" customFormat="1" x14ac:dyDescent="0.25">
      <c r="A109" s="4">
        <v>43566</v>
      </c>
      <c r="B109" s="5">
        <v>0.37569399305555556</v>
      </c>
      <c r="C109" s="7">
        <v>1</v>
      </c>
      <c r="D109" s="6" t="s">
        <v>32</v>
      </c>
      <c r="G109" s="6">
        <v>1.1276299999999999</v>
      </c>
      <c r="H109" s="6">
        <v>112760.5</v>
      </c>
      <c r="I109" s="7" t="s">
        <v>63</v>
      </c>
      <c r="J109" s="7" t="s">
        <v>65</v>
      </c>
      <c r="K109" s="7" t="s">
        <v>67</v>
      </c>
      <c r="L109" s="6">
        <v>1.12758</v>
      </c>
      <c r="M109" s="6">
        <v>1.1276299999999999</v>
      </c>
    </row>
    <row r="110" spans="1:13" s="6" customFormat="1" x14ac:dyDescent="0.25">
      <c r="A110" s="4">
        <v>43566</v>
      </c>
      <c r="B110" s="5">
        <v>0.3758337731481482</v>
      </c>
      <c r="C110" s="7">
        <v>1</v>
      </c>
      <c r="D110" s="6" t="s">
        <v>51</v>
      </c>
      <c r="G110" s="6">
        <v>5.6993099999999997</v>
      </c>
      <c r="H110" s="6">
        <v>100000</v>
      </c>
      <c r="I110" s="7" t="s">
        <v>63</v>
      </c>
      <c r="J110" s="7" t="s">
        <v>65</v>
      </c>
      <c r="K110" s="7" t="s">
        <v>67</v>
      </c>
      <c r="L110" s="6">
        <v>5.6993099999999997</v>
      </c>
      <c r="M110" s="6">
        <v>5.7005299999999997</v>
      </c>
    </row>
    <row r="111" spans="1:13" s="6" customFormat="1" x14ac:dyDescent="0.25">
      <c r="A111" s="4">
        <v>43566</v>
      </c>
      <c r="B111" s="5">
        <v>0.45943268518518515</v>
      </c>
      <c r="C111" s="7">
        <v>1</v>
      </c>
      <c r="D111" s="6" t="s">
        <v>2</v>
      </c>
      <c r="G111" s="6">
        <v>64.239999999999995</v>
      </c>
      <c r="H111" s="6">
        <v>12848</v>
      </c>
      <c r="I111" s="7" t="s">
        <v>63</v>
      </c>
      <c r="J111" s="7" t="s">
        <v>65</v>
      </c>
      <c r="K111" s="7" t="s">
        <v>66</v>
      </c>
      <c r="L111" s="6">
        <v>64.22</v>
      </c>
      <c r="M111" s="6">
        <v>64.239999999999995</v>
      </c>
    </row>
    <row r="112" spans="1:13" s="6" customFormat="1" x14ac:dyDescent="0.25">
      <c r="A112" s="4">
        <v>43566</v>
      </c>
      <c r="B112" s="5">
        <v>0.54170244212962959</v>
      </c>
      <c r="C112" s="7">
        <v>1</v>
      </c>
      <c r="D112" s="6" t="s">
        <v>40</v>
      </c>
      <c r="G112" s="6">
        <v>1.3096699999999999</v>
      </c>
      <c r="H112" s="6">
        <v>65483.5</v>
      </c>
      <c r="I112" s="7" t="s">
        <v>63</v>
      </c>
      <c r="J112" s="7" t="s">
        <v>65</v>
      </c>
      <c r="K112" s="7" t="s">
        <v>67</v>
      </c>
      <c r="L112" s="6">
        <v>1.30962</v>
      </c>
      <c r="M112" s="6">
        <v>1.3096699999999999</v>
      </c>
    </row>
    <row r="113" spans="1:13" s="6" customFormat="1" x14ac:dyDescent="0.25">
      <c r="A113" s="4">
        <v>43566</v>
      </c>
      <c r="B113" s="5">
        <v>0.54209261574074075</v>
      </c>
      <c r="C113" s="7">
        <v>1</v>
      </c>
      <c r="D113" s="6" t="s">
        <v>46</v>
      </c>
      <c r="G113" s="6">
        <v>1.3352900000000001</v>
      </c>
      <c r="H113" s="6">
        <v>10000</v>
      </c>
      <c r="I113" s="7" t="s">
        <v>63</v>
      </c>
      <c r="J113" s="7" t="s">
        <v>65</v>
      </c>
      <c r="K113" s="7" t="s">
        <v>66</v>
      </c>
      <c r="L113" s="6">
        <v>1.3352900000000001</v>
      </c>
      <c r="M113" s="6">
        <v>1.3352900000000001</v>
      </c>
    </row>
    <row r="114" spans="1:13" s="6" customFormat="1" x14ac:dyDescent="0.25">
      <c r="A114" s="4">
        <v>43566</v>
      </c>
      <c r="B114" s="5">
        <v>0.62514870370370368</v>
      </c>
      <c r="C114" s="7">
        <v>1</v>
      </c>
      <c r="D114" s="6" t="s">
        <v>46</v>
      </c>
      <c r="G114" s="6">
        <v>1.33863</v>
      </c>
      <c r="H114" s="6">
        <v>10000</v>
      </c>
      <c r="I114" s="7" t="s">
        <v>63</v>
      </c>
      <c r="J114" s="7" t="s">
        <v>65</v>
      </c>
      <c r="K114" s="7" t="s">
        <v>66</v>
      </c>
      <c r="L114" s="6">
        <v>1.33863</v>
      </c>
      <c r="M114" s="6">
        <v>1.3386400000000001</v>
      </c>
    </row>
    <row r="115" spans="1:13" s="6" customFormat="1" x14ac:dyDescent="0.25">
      <c r="A115" s="4">
        <v>43566</v>
      </c>
      <c r="B115" s="5">
        <v>0.62637624999999997</v>
      </c>
      <c r="C115" s="7">
        <v>1</v>
      </c>
      <c r="D115" s="6" t="s">
        <v>56</v>
      </c>
      <c r="G115" s="6">
        <v>1296.08</v>
      </c>
      <c r="H115" s="6">
        <v>12960.8</v>
      </c>
      <c r="I115" s="7" t="s">
        <v>63</v>
      </c>
      <c r="J115" s="7" t="s">
        <v>65</v>
      </c>
      <c r="K115" s="7" t="s">
        <v>66</v>
      </c>
      <c r="L115" s="6">
        <v>1296.01</v>
      </c>
      <c r="M115" s="6">
        <v>1296.08</v>
      </c>
    </row>
    <row r="116" spans="1:13" s="6" customFormat="1" x14ac:dyDescent="0.25">
      <c r="A116" s="4">
        <v>43567</v>
      </c>
      <c r="B116" s="5">
        <v>0.37624909722222227</v>
      </c>
      <c r="C116" s="7">
        <v>1</v>
      </c>
      <c r="D116" s="6" t="s">
        <v>10</v>
      </c>
      <c r="G116" s="6">
        <v>11942</v>
      </c>
      <c r="H116" s="6">
        <v>33697.64</v>
      </c>
      <c r="I116" s="7" t="s">
        <v>63</v>
      </c>
      <c r="J116" s="7" t="s">
        <v>65</v>
      </c>
      <c r="K116" s="7" t="s">
        <v>66</v>
      </c>
      <c r="L116" s="6">
        <v>11942</v>
      </c>
      <c r="M116" s="6">
        <v>11943</v>
      </c>
    </row>
    <row r="117" spans="1:13" s="6" customFormat="1" x14ac:dyDescent="0.25">
      <c r="A117" s="4">
        <v>43567</v>
      </c>
      <c r="B117" s="5">
        <v>0.45834103009259258</v>
      </c>
      <c r="C117" s="7">
        <v>1</v>
      </c>
      <c r="D117" s="6" t="s">
        <v>20</v>
      </c>
      <c r="G117" s="6">
        <v>1.06134</v>
      </c>
      <c r="H117" s="6">
        <v>7157.75</v>
      </c>
      <c r="I117" s="7" t="s">
        <v>63</v>
      </c>
      <c r="J117" s="7" t="s">
        <v>65</v>
      </c>
      <c r="K117" s="7" t="s">
        <v>66</v>
      </c>
      <c r="L117" s="6">
        <v>1.06134</v>
      </c>
      <c r="M117" s="6">
        <v>1.06142</v>
      </c>
    </row>
    <row r="118" spans="1:13" s="6" customFormat="1" x14ac:dyDescent="0.25">
      <c r="A118" s="4">
        <v>43567</v>
      </c>
      <c r="B118" s="5">
        <v>0.45847018518518518</v>
      </c>
      <c r="C118" s="7">
        <v>1</v>
      </c>
      <c r="D118" s="6" t="s">
        <v>32</v>
      </c>
      <c r="E118" s="6">
        <f>AVERAGE(G118:G122)</f>
        <v>1.1306799999999999</v>
      </c>
      <c r="F118" s="6">
        <f>SUM(H118:H122)</f>
        <v>67840.200000000012</v>
      </c>
      <c r="G118" s="6">
        <v>1.1306799999999999</v>
      </c>
      <c r="H118" s="6">
        <v>13568.04</v>
      </c>
      <c r="I118" s="7" t="s">
        <v>63</v>
      </c>
      <c r="J118" s="7" t="s">
        <v>65</v>
      </c>
      <c r="K118" s="7" t="s">
        <v>67</v>
      </c>
      <c r="L118" s="6">
        <v>1.13066</v>
      </c>
      <c r="M118" s="6">
        <v>1.1306799999999999</v>
      </c>
    </row>
    <row r="119" spans="1:13" s="6" customFormat="1" x14ac:dyDescent="0.25">
      <c r="A119" s="4">
        <v>43567</v>
      </c>
      <c r="B119" s="5">
        <v>0.45847018518518518</v>
      </c>
      <c r="C119" s="7">
        <v>1</v>
      </c>
      <c r="D119" s="6" t="s">
        <v>32</v>
      </c>
      <c r="G119" s="6">
        <v>1.1306799999999999</v>
      </c>
      <c r="H119" s="6">
        <v>13568.04</v>
      </c>
      <c r="I119" s="7" t="s">
        <v>63</v>
      </c>
      <c r="J119" s="7" t="s">
        <v>65</v>
      </c>
      <c r="K119" s="7" t="s">
        <v>67</v>
      </c>
      <c r="L119" s="6">
        <v>1.13066</v>
      </c>
      <c r="M119" s="6">
        <v>1.1306799999999999</v>
      </c>
    </row>
    <row r="120" spans="1:13" s="6" customFormat="1" x14ac:dyDescent="0.25">
      <c r="A120" s="4">
        <v>43567</v>
      </c>
      <c r="B120" s="5">
        <v>0.45847018518518518</v>
      </c>
      <c r="C120" s="7">
        <v>1</v>
      </c>
      <c r="D120" s="6" t="s">
        <v>32</v>
      </c>
      <c r="G120" s="6">
        <v>1.1306799999999999</v>
      </c>
      <c r="H120" s="6">
        <v>13568.04</v>
      </c>
      <c r="I120" s="7" t="s">
        <v>63</v>
      </c>
      <c r="J120" s="7" t="s">
        <v>65</v>
      </c>
      <c r="K120" s="7" t="s">
        <v>67</v>
      </c>
      <c r="L120" s="6">
        <v>1.13066</v>
      </c>
      <c r="M120" s="6">
        <v>1.1306799999999999</v>
      </c>
    </row>
    <row r="121" spans="1:13" s="6" customFormat="1" x14ac:dyDescent="0.25">
      <c r="A121" s="4">
        <v>43567</v>
      </c>
      <c r="B121" s="5">
        <v>0.45847018518518518</v>
      </c>
      <c r="C121" s="7">
        <v>1</v>
      </c>
      <c r="D121" s="6" t="s">
        <v>32</v>
      </c>
      <c r="G121" s="6">
        <v>1.1306799999999999</v>
      </c>
      <c r="H121" s="6">
        <v>13568.04</v>
      </c>
      <c r="I121" s="7" t="s">
        <v>63</v>
      </c>
      <c r="J121" s="7" t="s">
        <v>65</v>
      </c>
      <c r="K121" s="7" t="s">
        <v>67</v>
      </c>
      <c r="L121" s="6">
        <v>1.13066</v>
      </c>
      <c r="M121" s="6">
        <v>1.1306799999999999</v>
      </c>
    </row>
    <row r="122" spans="1:13" s="6" customFormat="1" x14ac:dyDescent="0.25">
      <c r="A122" s="4">
        <v>43567</v>
      </c>
      <c r="B122" s="5">
        <v>0.45847018518518518</v>
      </c>
      <c r="C122" s="7">
        <v>1</v>
      </c>
      <c r="D122" s="6" t="s">
        <v>32</v>
      </c>
      <c r="G122" s="6">
        <v>1.1306799999999999</v>
      </c>
      <c r="H122" s="6">
        <v>13568.04</v>
      </c>
      <c r="I122" s="7" t="s">
        <v>63</v>
      </c>
      <c r="J122" s="7" t="s">
        <v>65</v>
      </c>
      <c r="K122" s="7" t="s">
        <v>67</v>
      </c>
      <c r="L122" s="6">
        <v>1.13066</v>
      </c>
      <c r="M122" s="6">
        <v>1.1306799999999999</v>
      </c>
    </row>
    <row r="123" spans="1:13" s="6" customFormat="1" x14ac:dyDescent="0.25">
      <c r="A123" s="4">
        <v>43567</v>
      </c>
      <c r="B123" s="5">
        <v>0.45944858796296301</v>
      </c>
      <c r="C123" s="7">
        <v>1</v>
      </c>
      <c r="D123" s="6" t="s">
        <v>56</v>
      </c>
      <c r="G123" s="6">
        <v>1293.71</v>
      </c>
      <c r="H123" s="6">
        <v>12937.97</v>
      </c>
      <c r="I123" s="7" t="s">
        <v>63</v>
      </c>
      <c r="J123" s="7" t="s">
        <v>65</v>
      </c>
      <c r="K123" s="7" t="s">
        <v>67</v>
      </c>
      <c r="L123" s="6">
        <v>1293.71</v>
      </c>
      <c r="M123" s="6">
        <v>1293.8599999999999</v>
      </c>
    </row>
    <row r="124" spans="1:13" s="6" customFormat="1" x14ac:dyDescent="0.25">
      <c r="A124" s="4">
        <v>43567</v>
      </c>
      <c r="B124" s="5">
        <v>0.5416929976851852</v>
      </c>
      <c r="C124" s="7">
        <v>1</v>
      </c>
      <c r="D124" s="6" t="s">
        <v>32</v>
      </c>
      <c r="G124" s="6">
        <v>1.1312800000000001</v>
      </c>
      <c r="H124" s="6">
        <v>22626.1</v>
      </c>
      <c r="I124" s="7" t="s">
        <v>63</v>
      </c>
      <c r="J124" s="7" t="s">
        <v>65</v>
      </c>
      <c r="K124" s="7" t="s">
        <v>67</v>
      </c>
      <c r="L124" s="6">
        <v>1.1312800000000001</v>
      </c>
      <c r="M124" s="6">
        <v>1.1313299999999999</v>
      </c>
    </row>
    <row r="125" spans="1:13" s="6" customFormat="1" x14ac:dyDescent="0.25">
      <c r="A125" s="4">
        <v>43567</v>
      </c>
      <c r="B125" s="5">
        <v>0.54236778935185181</v>
      </c>
      <c r="C125" s="7">
        <v>1</v>
      </c>
      <c r="D125" s="6" t="s">
        <v>40</v>
      </c>
      <c r="G125" s="6">
        <v>1.30837</v>
      </c>
      <c r="H125" s="6">
        <v>13083.7</v>
      </c>
      <c r="I125" s="7" t="s">
        <v>63</v>
      </c>
      <c r="J125" s="7" t="s">
        <v>65</v>
      </c>
      <c r="K125" s="7" t="s">
        <v>66</v>
      </c>
      <c r="L125" s="6">
        <v>1.30837</v>
      </c>
      <c r="M125" s="6">
        <v>1.3084</v>
      </c>
    </row>
    <row r="126" spans="1:13" s="6" customFormat="1" x14ac:dyDescent="0.25">
      <c r="A126" s="4">
        <v>43567</v>
      </c>
      <c r="B126" s="5">
        <v>0.54247319444444442</v>
      </c>
      <c r="C126" s="7">
        <v>1</v>
      </c>
      <c r="D126" s="6" t="s">
        <v>47</v>
      </c>
      <c r="G126" s="6">
        <v>1.0004599999999999</v>
      </c>
      <c r="H126" s="6">
        <v>10000</v>
      </c>
      <c r="I126" s="7" t="s">
        <v>63</v>
      </c>
      <c r="J126" s="7" t="s">
        <v>65</v>
      </c>
      <c r="K126" s="7" t="s">
        <v>66</v>
      </c>
      <c r="L126" s="6">
        <v>1.0004599999999999</v>
      </c>
      <c r="M126" s="6">
        <v>1.0004900000000001</v>
      </c>
    </row>
    <row r="127" spans="1:13" s="6" customFormat="1" x14ac:dyDescent="0.25">
      <c r="A127" s="4">
        <v>43567</v>
      </c>
      <c r="B127" s="5">
        <v>0.54300039351851848</v>
      </c>
      <c r="C127" s="7">
        <v>1</v>
      </c>
      <c r="D127" s="6" t="s">
        <v>29</v>
      </c>
      <c r="G127" s="6">
        <v>126.68</v>
      </c>
      <c r="H127" s="6">
        <v>11315.85</v>
      </c>
      <c r="I127" s="7" t="s">
        <v>63</v>
      </c>
      <c r="J127" s="7" t="s">
        <v>65</v>
      </c>
      <c r="K127" s="7" t="s">
        <v>67</v>
      </c>
      <c r="L127" s="6">
        <v>126.68</v>
      </c>
      <c r="M127" s="6">
        <v>126.687</v>
      </c>
    </row>
    <row r="128" spans="1:13" s="6" customFormat="1" x14ac:dyDescent="0.25">
      <c r="A128" s="4">
        <v>43567</v>
      </c>
      <c r="B128" s="5">
        <v>0.62500030092592596</v>
      </c>
      <c r="C128" s="7">
        <v>1</v>
      </c>
      <c r="D128" s="6" t="s">
        <v>32</v>
      </c>
      <c r="G128" s="6">
        <v>1.13202</v>
      </c>
      <c r="H128" s="6">
        <v>113205.5</v>
      </c>
      <c r="I128" s="7" t="s">
        <v>63</v>
      </c>
      <c r="J128" s="7" t="s">
        <v>65</v>
      </c>
      <c r="K128" s="7" t="s">
        <v>67</v>
      </c>
      <c r="L128" s="6">
        <v>1.13202</v>
      </c>
      <c r="M128" s="6">
        <v>1.13209</v>
      </c>
    </row>
    <row r="129" spans="1:13" s="6" customFormat="1" x14ac:dyDescent="0.25">
      <c r="A129" s="4">
        <v>43567</v>
      </c>
      <c r="B129" s="5">
        <v>0.62554379629629631</v>
      </c>
      <c r="C129" s="7">
        <v>1</v>
      </c>
      <c r="D129" s="6" t="s">
        <v>51</v>
      </c>
      <c r="G129" s="6">
        <v>5.7717599999999996</v>
      </c>
      <c r="H129" s="6">
        <v>1000000</v>
      </c>
      <c r="I129" s="7" t="s">
        <v>63</v>
      </c>
      <c r="J129" s="7" t="s">
        <v>65</v>
      </c>
      <c r="K129" s="7" t="s">
        <v>67</v>
      </c>
      <c r="L129" s="6">
        <v>5.7706499999999998</v>
      </c>
      <c r="M129" s="6">
        <v>5.7717599999999996</v>
      </c>
    </row>
    <row r="130" spans="1:13" s="6" customFormat="1" x14ac:dyDescent="0.25">
      <c r="A130" s="4">
        <v>43567</v>
      </c>
      <c r="B130" s="5">
        <v>0.62567350694444446</v>
      </c>
      <c r="C130" s="7">
        <v>1</v>
      </c>
      <c r="D130" s="6" t="s">
        <v>40</v>
      </c>
      <c r="G130" s="6">
        <v>1.3124400000000001</v>
      </c>
      <c r="H130" s="6">
        <v>26249.65</v>
      </c>
      <c r="I130" s="7" t="s">
        <v>63</v>
      </c>
      <c r="J130" s="7" t="s">
        <v>65</v>
      </c>
      <c r="K130" s="7" t="s">
        <v>67</v>
      </c>
      <c r="L130" s="6">
        <v>1.3124400000000001</v>
      </c>
      <c r="M130" s="6">
        <v>1.3125</v>
      </c>
    </row>
    <row r="131" spans="1:13" s="6" customFormat="1" x14ac:dyDescent="0.25">
      <c r="A131" s="4">
        <v>43570</v>
      </c>
      <c r="B131" s="5">
        <v>0.37500388888888891</v>
      </c>
      <c r="C131" s="7">
        <v>1</v>
      </c>
      <c r="D131" s="6" t="s">
        <v>40</v>
      </c>
      <c r="G131" s="6">
        <v>1.3079799999999999</v>
      </c>
      <c r="H131" s="6">
        <v>1307.98</v>
      </c>
      <c r="I131" s="7" t="s">
        <v>63</v>
      </c>
      <c r="J131" s="7" t="s">
        <v>65</v>
      </c>
      <c r="K131" s="7" t="s">
        <v>67</v>
      </c>
      <c r="L131" s="6">
        <v>1.30803</v>
      </c>
      <c r="M131" s="6">
        <v>1.30809</v>
      </c>
    </row>
    <row r="132" spans="1:13" s="6" customFormat="1" x14ac:dyDescent="0.25">
      <c r="A132" s="4">
        <v>43570</v>
      </c>
      <c r="B132" s="5">
        <v>0.37558175925925924</v>
      </c>
      <c r="C132" s="7">
        <v>1</v>
      </c>
      <c r="D132" s="6" t="s">
        <v>20</v>
      </c>
      <c r="G132" s="6">
        <v>1.0587899999999999</v>
      </c>
      <c r="H132" s="6">
        <v>717.06</v>
      </c>
      <c r="I132" s="7" t="s">
        <v>63</v>
      </c>
      <c r="J132" s="7" t="s">
        <v>65</v>
      </c>
      <c r="K132" s="7" t="s">
        <v>67</v>
      </c>
      <c r="L132" s="6">
        <v>1.0588200000000001</v>
      </c>
      <c r="M132" s="6">
        <v>1.05891</v>
      </c>
    </row>
    <row r="133" spans="1:13" s="6" customFormat="1" x14ac:dyDescent="0.25">
      <c r="A133" s="4">
        <v>43570</v>
      </c>
      <c r="B133" s="5">
        <v>0.46049231481481478</v>
      </c>
      <c r="C133" s="7">
        <v>1</v>
      </c>
      <c r="D133" s="6" t="s">
        <v>32</v>
      </c>
      <c r="G133" s="6">
        <v>1.13174</v>
      </c>
      <c r="H133" s="6">
        <v>11317.15</v>
      </c>
      <c r="I133" s="7" t="s">
        <v>63</v>
      </c>
      <c r="J133" s="7" t="s">
        <v>65</v>
      </c>
      <c r="K133" s="7" t="s">
        <v>67</v>
      </c>
      <c r="L133" s="6">
        <v>1.1316900000000001</v>
      </c>
      <c r="M133" s="6">
        <v>1.13174</v>
      </c>
    </row>
    <row r="134" spans="1:13" s="6" customFormat="1" x14ac:dyDescent="0.25">
      <c r="A134" s="4">
        <v>43570</v>
      </c>
      <c r="B134" s="5">
        <v>0.5430530208333334</v>
      </c>
      <c r="C134" s="7">
        <v>1</v>
      </c>
      <c r="D134" s="6" t="s">
        <v>51</v>
      </c>
      <c r="G134" s="6">
        <v>5.79671</v>
      </c>
      <c r="H134" s="6">
        <v>200000</v>
      </c>
      <c r="I134" s="7" t="s">
        <v>63</v>
      </c>
      <c r="J134" s="7" t="s">
        <v>65</v>
      </c>
      <c r="K134" s="7" t="s">
        <v>67</v>
      </c>
      <c r="L134" s="6">
        <v>5.7969299999999997</v>
      </c>
      <c r="M134" s="6">
        <v>5.7968900000000003</v>
      </c>
    </row>
    <row r="135" spans="1:13" s="6" customFormat="1" x14ac:dyDescent="0.25">
      <c r="A135" s="4">
        <v>43570</v>
      </c>
      <c r="B135" s="5">
        <v>0.62500400462962957</v>
      </c>
      <c r="C135" s="7">
        <v>1</v>
      </c>
      <c r="D135" s="6" t="s">
        <v>46</v>
      </c>
      <c r="G135" s="6">
        <v>1.32978</v>
      </c>
      <c r="H135" s="6">
        <v>13000</v>
      </c>
      <c r="I135" s="7" t="s">
        <v>63</v>
      </c>
      <c r="J135" s="7" t="s">
        <v>65</v>
      </c>
      <c r="K135" s="7" t="s">
        <v>66</v>
      </c>
      <c r="L135" s="6">
        <v>1.3297699999999999</v>
      </c>
      <c r="M135" s="6">
        <v>1.32978</v>
      </c>
    </row>
    <row r="136" spans="1:13" s="6" customFormat="1" x14ac:dyDescent="0.25">
      <c r="A136" s="4">
        <v>43570</v>
      </c>
      <c r="B136" s="5">
        <v>0.62500778935185186</v>
      </c>
      <c r="C136" s="7">
        <v>1</v>
      </c>
      <c r="D136" s="6" t="s">
        <v>48</v>
      </c>
      <c r="G136" s="6">
        <v>112.03</v>
      </c>
      <c r="H136" s="6">
        <v>1000</v>
      </c>
      <c r="I136" s="7" t="s">
        <v>63</v>
      </c>
      <c r="J136" s="7" t="s">
        <v>65</v>
      </c>
      <c r="K136" s="7" t="s">
        <v>67</v>
      </c>
      <c r="L136" s="6">
        <v>112.021</v>
      </c>
      <c r="M136" s="6">
        <v>112.02500000000001</v>
      </c>
    </row>
    <row r="137" spans="1:13" s="6" customFormat="1" x14ac:dyDescent="0.25">
      <c r="A137" s="4">
        <v>43570</v>
      </c>
      <c r="B137" s="5">
        <v>0.6251472569444444</v>
      </c>
      <c r="C137" s="7">
        <v>1</v>
      </c>
      <c r="D137" s="6" t="s">
        <v>7</v>
      </c>
      <c r="G137" s="6">
        <v>71.099999999999994</v>
      </c>
      <c r="H137" s="6">
        <v>639900</v>
      </c>
      <c r="I137" s="7" t="s">
        <v>63</v>
      </c>
      <c r="J137" s="7" t="s">
        <v>65</v>
      </c>
      <c r="K137" s="7" t="s">
        <v>67</v>
      </c>
      <c r="L137" s="6">
        <v>71.08</v>
      </c>
      <c r="M137" s="6">
        <v>71.099999999999994</v>
      </c>
    </row>
    <row r="138" spans="1:13" s="6" customFormat="1" x14ac:dyDescent="0.25">
      <c r="A138" s="4">
        <v>43571</v>
      </c>
      <c r="B138" s="5">
        <v>0.3750278125</v>
      </c>
      <c r="C138" s="7">
        <v>1</v>
      </c>
      <c r="D138" s="6" t="s">
        <v>32</v>
      </c>
      <c r="E138" s="6">
        <f>AVERAGE(G138,G140:G142)</f>
        <v>1.1308400000000001</v>
      </c>
      <c r="F138" s="6">
        <f>SUM(H138,H140:H142)</f>
        <v>344888.55</v>
      </c>
      <c r="G138" s="6">
        <v>1.1307499999999999</v>
      </c>
      <c r="H138" s="6">
        <v>113077.5</v>
      </c>
      <c r="I138" s="7" t="s">
        <v>63</v>
      </c>
      <c r="J138" s="7" t="s">
        <v>65</v>
      </c>
      <c r="K138" s="7" t="s">
        <v>67</v>
      </c>
      <c r="L138" s="6">
        <v>1.1307499999999999</v>
      </c>
      <c r="M138" s="6">
        <v>1.1308</v>
      </c>
    </row>
    <row r="139" spans="1:13" s="6" customFormat="1" x14ac:dyDescent="0.25">
      <c r="A139" s="4">
        <v>43571</v>
      </c>
      <c r="B139" s="5">
        <v>0.37549375000000002</v>
      </c>
      <c r="C139" s="7">
        <v>1</v>
      </c>
      <c r="D139" s="6" t="s">
        <v>51</v>
      </c>
      <c r="G139" s="6">
        <v>5.8034400000000002</v>
      </c>
      <c r="H139" s="6">
        <v>1000</v>
      </c>
      <c r="I139" s="7" t="s">
        <v>63</v>
      </c>
      <c r="J139" s="7" t="s">
        <v>65</v>
      </c>
      <c r="K139" s="7" t="s">
        <v>67</v>
      </c>
      <c r="L139" s="6">
        <v>5.8022999999999998</v>
      </c>
      <c r="M139" s="6">
        <v>5.8034400000000002</v>
      </c>
    </row>
    <row r="140" spans="1:13" s="6" customFormat="1" x14ac:dyDescent="0.25">
      <c r="A140" s="4">
        <v>43571</v>
      </c>
      <c r="B140" s="5">
        <v>0.37560841435185188</v>
      </c>
      <c r="C140" s="7">
        <v>1</v>
      </c>
      <c r="D140" s="6" t="s">
        <v>32</v>
      </c>
      <c r="G140" s="6">
        <v>1.1306700000000001</v>
      </c>
      <c r="H140" s="6">
        <v>113064</v>
      </c>
      <c r="I140" s="7" t="s">
        <v>63</v>
      </c>
      <c r="J140" s="7" t="s">
        <v>65</v>
      </c>
      <c r="K140" s="7" t="s">
        <v>67</v>
      </c>
      <c r="L140" s="6">
        <v>1.1306099999999999</v>
      </c>
      <c r="M140" s="6">
        <v>1.1306700000000001</v>
      </c>
    </row>
    <row r="141" spans="1:13" s="6" customFormat="1" x14ac:dyDescent="0.25">
      <c r="A141" s="4">
        <v>43571</v>
      </c>
      <c r="B141" s="5">
        <v>0.37585565972222224</v>
      </c>
      <c r="C141" s="7">
        <v>1</v>
      </c>
      <c r="D141" s="6" t="s">
        <v>32</v>
      </c>
      <c r="G141" s="6">
        <v>1.1309</v>
      </c>
      <c r="H141" s="6">
        <v>113092</v>
      </c>
      <c r="I141" s="7" t="s">
        <v>63</v>
      </c>
      <c r="J141" s="7" t="s">
        <v>65</v>
      </c>
      <c r="K141" s="7" t="s">
        <v>67</v>
      </c>
      <c r="L141" s="6">
        <v>1.1309</v>
      </c>
      <c r="M141" s="6">
        <v>1.1309400000000001</v>
      </c>
    </row>
    <row r="142" spans="1:13" s="6" customFormat="1" x14ac:dyDescent="0.25">
      <c r="A142" s="4">
        <v>43571</v>
      </c>
      <c r="B142" s="5">
        <v>0.37611366898148146</v>
      </c>
      <c r="C142" s="7">
        <v>1</v>
      </c>
      <c r="D142" s="6" t="s">
        <v>32</v>
      </c>
      <c r="G142" s="6">
        <v>1.13104</v>
      </c>
      <c r="H142" s="6">
        <v>5655.05</v>
      </c>
      <c r="I142" s="7" t="s">
        <v>63</v>
      </c>
      <c r="J142" s="7" t="s">
        <v>65</v>
      </c>
      <c r="K142" s="7" t="s">
        <v>67</v>
      </c>
      <c r="L142" s="6">
        <v>1.1309800000000001</v>
      </c>
      <c r="M142" s="6">
        <v>1.13104</v>
      </c>
    </row>
    <row r="143" spans="1:13" s="6" customFormat="1" x14ac:dyDescent="0.25">
      <c r="A143" s="4">
        <v>43571</v>
      </c>
      <c r="B143" s="5">
        <v>0.3762053587962963</v>
      </c>
      <c r="C143" s="7">
        <v>1</v>
      </c>
      <c r="D143" s="6" t="s">
        <v>29</v>
      </c>
      <c r="E143" s="6">
        <f>AVERAGE(G143:G145)</f>
        <v>126.52933333333334</v>
      </c>
      <c r="F143" s="6">
        <f>SUM(H143:H145)</f>
        <v>67861.399999999994</v>
      </c>
      <c r="G143" s="6">
        <v>126.523</v>
      </c>
      <c r="H143" s="6">
        <v>22620.3</v>
      </c>
      <c r="I143" s="7" t="s">
        <v>63</v>
      </c>
      <c r="J143" s="7" t="s">
        <v>65</v>
      </c>
      <c r="K143" s="7" t="s">
        <v>67</v>
      </c>
      <c r="L143" s="6">
        <v>126.523</v>
      </c>
      <c r="M143" s="6">
        <v>126.53100000000001</v>
      </c>
    </row>
    <row r="144" spans="1:13" s="6" customFormat="1" x14ac:dyDescent="0.25">
      <c r="A144" s="4">
        <v>43571</v>
      </c>
      <c r="B144" s="5">
        <v>0.37623721064814813</v>
      </c>
      <c r="C144" s="7">
        <v>1</v>
      </c>
      <c r="D144" s="6" t="s">
        <v>29</v>
      </c>
      <c r="G144" s="6">
        <v>126.527</v>
      </c>
      <c r="H144" s="6">
        <v>22620.2</v>
      </c>
      <c r="I144" s="7" t="s">
        <v>63</v>
      </c>
      <c r="J144" s="7" t="s">
        <v>65</v>
      </c>
      <c r="K144" s="7" t="s">
        <v>67</v>
      </c>
      <c r="L144" s="6">
        <v>126.527</v>
      </c>
      <c r="M144" s="6">
        <v>126.536</v>
      </c>
    </row>
    <row r="145" spans="1:13" s="6" customFormat="1" x14ac:dyDescent="0.25">
      <c r="A145" s="4">
        <v>43571</v>
      </c>
      <c r="B145" s="5">
        <v>0.37634504629629628</v>
      </c>
      <c r="C145" s="7">
        <v>1</v>
      </c>
      <c r="D145" s="6" t="s">
        <v>29</v>
      </c>
      <c r="G145" s="6">
        <v>126.538</v>
      </c>
      <c r="H145" s="6">
        <v>22620.9</v>
      </c>
      <c r="I145" s="7" t="s">
        <v>63</v>
      </c>
      <c r="J145" s="7" t="s">
        <v>65</v>
      </c>
      <c r="K145" s="7" t="s">
        <v>67</v>
      </c>
      <c r="L145" s="6">
        <v>126.529</v>
      </c>
      <c r="M145" s="6">
        <v>126.538</v>
      </c>
    </row>
    <row r="146" spans="1:13" s="6" customFormat="1" x14ac:dyDescent="0.25">
      <c r="A146" s="4">
        <v>43571</v>
      </c>
      <c r="B146" s="5">
        <v>0.45843130787037034</v>
      </c>
      <c r="C146" s="7">
        <v>1</v>
      </c>
      <c r="D146" s="6" t="s">
        <v>29</v>
      </c>
      <c r="G146" s="6">
        <v>126.542</v>
      </c>
      <c r="H146" s="6">
        <v>22606.9</v>
      </c>
      <c r="I146" s="7" t="s">
        <v>63</v>
      </c>
      <c r="J146" s="7" t="s">
        <v>65</v>
      </c>
      <c r="K146" s="7" t="s">
        <v>67</v>
      </c>
      <c r="L146" s="6">
        <v>126.52800000000001</v>
      </c>
      <c r="M146" s="6">
        <v>126.542</v>
      </c>
    </row>
    <row r="147" spans="1:13" s="6" customFormat="1" x14ac:dyDescent="0.25">
      <c r="A147" s="4">
        <v>43571</v>
      </c>
      <c r="B147" s="5">
        <v>0.45860839120370372</v>
      </c>
      <c r="C147" s="7">
        <v>1</v>
      </c>
      <c r="D147" s="6" t="s">
        <v>32</v>
      </c>
      <c r="E147" s="6">
        <f>AVERAGE(G147:G148)</f>
        <v>1.1309149999999999</v>
      </c>
      <c r="F147" s="6">
        <f>SUM(H147:H148)</f>
        <v>45236.7</v>
      </c>
      <c r="G147" s="6">
        <v>1.13087</v>
      </c>
      <c r="H147" s="6">
        <v>22617</v>
      </c>
      <c r="I147" s="7" t="s">
        <v>63</v>
      </c>
      <c r="J147" s="7" t="s">
        <v>65</v>
      </c>
      <c r="K147" s="7" t="s">
        <v>67</v>
      </c>
      <c r="L147" s="6">
        <v>1.13083</v>
      </c>
      <c r="M147" s="6">
        <v>1.13087</v>
      </c>
    </row>
    <row r="148" spans="1:13" s="6" customFormat="1" x14ac:dyDescent="0.25">
      <c r="A148" s="4">
        <v>43571</v>
      </c>
      <c r="B148" s="5">
        <v>0.45932189814814817</v>
      </c>
      <c r="C148" s="7">
        <v>1</v>
      </c>
      <c r="D148" s="6" t="s">
        <v>32</v>
      </c>
      <c r="G148" s="6">
        <v>1.13096</v>
      </c>
      <c r="H148" s="6">
        <v>22619.7</v>
      </c>
      <c r="I148" s="7" t="s">
        <v>63</v>
      </c>
      <c r="J148" s="7" t="s">
        <v>65</v>
      </c>
      <c r="K148" s="7" t="s">
        <v>67</v>
      </c>
      <c r="L148" s="6">
        <v>1.13096</v>
      </c>
      <c r="M148" s="6">
        <v>1.1310100000000001</v>
      </c>
    </row>
    <row r="149" spans="1:13" s="6" customFormat="1" x14ac:dyDescent="0.25">
      <c r="A149" s="4">
        <v>43571</v>
      </c>
      <c r="B149" s="5">
        <v>0.54171835648148148</v>
      </c>
      <c r="C149" s="7">
        <v>1</v>
      </c>
      <c r="D149" s="6" t="s">
        <v>32</v>
      </c>
      <c r="G149" s="6">
        <v>1.1300399999999999</v>
      </c>
      <c r="H149" s="6">
        <v>113000.5</v>
      </c>
      <c r="I149" s="7" t="s">
        <v>63</v>
      </c>
      <c r="J149" s="7" t="s">
        <v>65</v>
      </c>
      <c r="K149" s="7" t="s">
        <v>67</v>
      </c>
      <c r="L149" s="6">
        <v>1.1299699999999999</v>
      </c>
      <c r="M149" s="6">
        <v>1.1300399999999999</v>
      </c>
    </row>
    <row r="150" spans="1:13" s="6" customFormat="1" x14ac:dyDescent="0.25">
      <c r="A150" s="4">
        <v>43571</v>
      </c>
      <c r="B150" s="5">
        <v>0.62569783564814818</v>
      </c>
      <c r="C150" s="7">
        <v>1</v>
      </c>
      <c r="D150" s="6" t="s">
        <v>32</v>
      </c>
      <c r="E150" s="6">
        <f>AVERAGE(G150,G152)</f>
        <v>1.1298900000000001</v>
      </c>
      <c r="F150" s="6">
        <f>SUM(H150,H152)</f>
        <v>225978.5</v>
      </c>
      <c r="G150" s="6">
        <v>1.1299399999999999</v>
      </c>
      <c r="H150" s="6">
        <v>112997</v>
      </c>
      <c r="I150" s="7" t="s">
        <v>63</v>
      </c>
      <c r="J150" s="7" t="s">
        <v>65</v>
      </c>
      <c r="K150" s="7" t="s">
        <v>67</v>
      </c>
      <c r="L150" s="6">
        <v>1.1299399999999999</v>
      </c>
      <c r="M150" s="6">
        <v>1.1299999999999999</v>
      </c>
    </row>
    <row r="151" spans="1:13" s="6" customFormat="1" x14ac:dyDescent="0.25">
      <c r="A151" s="4">
        <v>43571</v>
      </c>
      <c r="B151" s="5">
        <v>0.62583508101851859</v>
      </c>
      <c r="C151" s="7">
        <v>1</v>
      </c>
      <c r="D151" s="6" t="s">
        <v>40</v>
      </c>
      <c r="G151" s="6">
        <v>1.30674</v>
      </c>
      <c r="H151" s="6">
        <v>13066.85</v>
      </c>
      <c r="I151" s="7" t="s">
        <v>63</v>
      </c>
      <c r="J151" s="7" t="s">
        <v>65</v>
      </c>
      <c r="K151" s="7" t="s">
        <v>67</v>
      </c>
      <c r="L151" s="6">
        <v>1.30663</v>
      </c>
      <c r="M151" s="6">
        <v>1.3067200000000001</v>
      </c>
    </row>
    <row r="152" spans="1:13" s="6" customFormat="1" x14ac:dyDescent="0.25">
      <c r="A152" s="4">
        <v>43571</v>
      </c>
      <c r="B152" s="5">
        <v>0.62597253472222225</v>
      </c>
      <c r="C152" s="7">
        <v>1</v>
      </c>
      <c r="D152" s="6" t="s">
        <v>32</v>
      </c>
      <c r="G152" s="6">
        <v>1.12984</v>
      </c>
      <c r="H152" s="6">
        <v>112981.5</v>
      </c>
      <c r="I152" s="7" t="s">
        <v>63</v>
      </c>
      <c r="J152" s="7" t="s">
        <v>65</v>
      </c>
      <c r="K152" s="7" t="s">
        <v>67</v>
      </c>
      <c r="L152" s="6">
        <v>1.1297900000000001</v>
      </c>
      <c r="M152" s="6">
        <v>1.12984</v>
      </c>
    </row>
    <row r="153" spans="1:13" s="6" customFormat="1" x14ac:dyDescent="0.25">
      <c r="A153" s="4">
        <v>43572</v>
      </c>
      <c r="B153" s="5">
        <v>0.37598100694444447</v>
      </c>
      <c r="C153" s="7">
        <v>1</v>
      </c>
      <c r="D153" s="6" t="s">
        <v>40</v>
      </c>
      <c r="E153" s="6">
        <f>AVERAGE(G153:G154)</f>
        <v>1.3054649999999999</v>
      </c>
      <c r="F153" s="6">
        <f>SUM(H153:H154)</f>
        <v>13054.57</v>
      </c>
      <c r="G153" s="6">
        <v>1.30545</v>
      </c>
      <c r="H153" s="6">
        <v>6526.99</v>
      </c>
      <c r="I153" s="7" t="s">
        <v>63</v>
      </c>
      <c r="J153" s="7" t="s">
        <v>65</v>
      </c>
      <c r="K153" s="7" t="s">
        <v>67</v>
      </c>
      <c r="L153" s="6">
        <v>1.3053699999999999</v>
      </c>
      <c r="M153" s="6">
        <v>1.30545</v>
      </c>
    </row>
    <row r="154" spans="1:13" s="6" customFormat="1" x14ac:dyDescent="0.25">
      <c r="A154" s="4">
        <v>43572</v>
      </c>
      <c r="B154" s="5">
        <v>0.37612952546296291</v>
      </c>
      <c r="C154" s="7">
        <v>1</v>
      </c>
      <c r="D154" s="6" t="s">
        <v>40</v>
      </c>
      <c r="G154" s="6">
        <v>1.30548</v>
      </c>
      <c r="H154" s="6">
        <v>6527.58</v>
      </c>
      <c r="I154" s="7" t="s">
        <v>63</v>
      </c>
      <c r="J154" s="7" t="s">
        <v>65</v>
      </c>
      <c r="K154" s="7" t="s">
        <v>67</v>
      </c>
      <c r="L154" s="6">
        <v>1.30548</v>
      </c>
      <c r="M154" s="6">
        <v>1.3055399999999999</v>
      </c>
    </row>
    <row r="155" spans="1:13" s="6" customFormat="1" x14ac:dyDescent="0.25">
      <c r="A155" s="4">
        <v>43572</v>
      </c>
      <c r="B155" s="5">
        <v>0.45858278935185187</v>
      </c>
      <c r="C155" s="7">
        <v>1</v>
      </c>
      <c r="D155" s="6" t="s">
        <v>10</v>
      </c>
      <c r="G155" s="6">
        <v>12119</v>
      </c>
      <c r="H155" s="6">
        <v>205667</v>
      </c>
      <c r="I155" s="7" t="s">
        <v>63</v>
      </c>
      <c r="J155" s="7" t="s">
        <v>65</v>
      </c>
      <c r="K155" s="7" t="s">
        <v>67</v>
      </c>
      <c r="L155" s="6">
        <v>12119</v>
      </c>
      <c r="M155" s="6">
        <v>12120.5</v>
      </c>
    </row>
    <row r="156" spans="1:13" s="6" customFormat="1" x14ac:dyDescent="0.25">
      <c r="A156" s="4">
        <v>43572</v>
      </c>
      <c r="B156" s="5">
        <v>0.45902938657407405</v>
      </c>
      <c r="C156" s="7">
        <v>1</v>
      </c>
      <c r="D156" s="6" t="s">
        <v>51</v>
      </c>
      <c r="E156" s="6">
        <f>AVERAGE(G156:G158)</f>
        <v>5.7535799999999995</v>
      </c>
      <c r="F156" s="6">
        <f>SUM(H156:H158)</f>
        <v>400000</v>
      </c>
      <c r="G156" s="6">
        <v>5.7555899999999998</v>
      </c>
      <c r="H156" s="6">
        <v>50000</v>
      </c>
      <c r="I156" s="7" t="s">
        <v>63</v>
      </c>
      <c r="J156" s="7" t="s">
        <v>65</v>
      </c>
      <c r="K156" s="7" t="s">
        <v>67</v>
      </c>
      <c r="L156" s="6">
        <v>5.7557200000000002</v>
      </c>
      <c r="M156" s="6">
        <v>5.7564599999999997</v>
      </c>
    </row>
    <row r="157" spans="1:13" s="6" customFormat="1" x14ac:dyDescent="0.25">
      <c r="A157" s="4">
        <v>43572</v>
      </c>
      <c r="B157" s="5">
        <v>0.45914027777777777</v>
      </c>
      <c r="C157" s="7">
        <v>1</v>
      </c>
      <c r="D157" s="6" t="s">
        <v>51</v>
      </c>
      <c r="G157" s="6">
        <v>5.75305</v>
      </c>
      <c r="H157" s="6">
        <v>50000</v>
      </c>
      <c r="I157" s="7" t="s">
        <v>63</v>
      </c>
      <c r="J157" s="7" t="s">
        <v>65</v>
      </c>
      <c r="K157" s="7" t="s">
        <v>67</v>
      </c>
      <c r="L157" s="6">
        <v>5.7522500000000001</v>
      </c>
      <c r="M157" s="6">
        <v>5.75305</v>
      </c>
    </row>
    <row r="158" spans="1:13" s="6" customFormat="1" x14ac:dyDescent="0.25">
      <c r="A158" s="4">
        <v>43572</v>
      </c>
      <c r="B158" s="5">
        <v>0.45921055555555551</v>
      </c>
      <c r="C158" s="7">
        <v>1</v>
      </c>
      <c r="D158" s="6" t="s">
        <v>51</v>
      </c>
      <c r="G158" s="6">
        <v>5.7521000000000004</v>
      </c>
      <c r="H158" s="6">
        <v>300000</v>
      </c>
      <c r="I158" s="7" t="s">
        <v>63</v>
      </c>
      <c r="J158" s="7" t="s">
        <v>65</v>
      </c>
      <c r="K158" s="7" t="s">
        <v>67</v>
      </c>
      <c r="L158" s="6">
        <v>5.7511999999999999</v>
      </c>
      <c r="M158" s="6">
        <v>5.7521000000000004</v>
      </c>
    </row>
    <row r="159" spans="1:13" s="6" customFormat="1" x14ac:dyDescent="0.25">
      <c r="A159" s="4">
        <v>43572</v>
      </c>
      <c r="B159" s="5">
        <v>0.45928670138888888</v>
      </c>
      <c r="C159" s="7">
        <v>1</v>
      </c>
      <c r="D159" s="6" t="s">
        <v>10</v>
      </c>
      <c r="G159" s="6">
        <v>12127</v>
      </c>
      <c r="H159" s="6">
        <v>205760.93</v>
      </c>
      <c r="I159" s="7" t="s">
        <v>63</v>
      </c>
      <c r="J159" s="7" t="s">
        <v>65</v>
      </c>
      <c r="K159" s="7" t="s">
        <v>67</v>
      </c>
      <c r="L159" s="6">
        <v>12125.5</v>
      </c>
      <c r="M159" s="6">
        <v>12127</v>
      </c>
    </row>
    <row r="160" spans="1:13" s="6" customFormat="1" x14ac:dyDescent="0.25">
      <c r="A160" s="4">
        <v>43572</v>
      </c>
      <c r="B160" s="5">
        <v>0.54166894675925925</v>
      </c>
      <c r="C160" s="7">
        <v>1</v>
      </c>
      <c r="D160" s="6" t="s">
        <v>32</v>
      </c>
      <c r="E160" s="6">
        <f>AVERAGE(G160:G161)</f>
        <v>1.1308850000000001</v>
      </c>
      <c r="F160" s="6">
        <f>SUM(H160:H161)</f>
        <v>340418.86</v>
      </c>
      <c r="G160" s="6">
        <v>1.13096</v>
      </c>
      <c r="H160" s="6">
        <v>339288</v>
      </c>
      <c r="I160" s="7" t="s">
        <v>63</v>
      </c>
      <c r="J160" s="7" t="s">
        <v>65</v>
      </c>
      <c r="K160" s="7" t="s">
        <v>67</v>
      </c>
      <c r="L160" s="6">
        <v>1.13096</v>
      </c>
      <c r="M160" s="6">
        <v>1.13096</v>
      </c>
    </row>
    <row r="161" spans="1:13" s="6" customFormat="1" x14ac:dyDescent="0.25">
      <c r="A161" s="4">
        <v>43572</v>
      </c>
      <c r="B161" s="5">
        <v>0.54239568287037032</v>
      </c>
      <c r="C161" s="7">
        <v>1</v>
      </c>
      <c r="D161" s="6" t="s">
        <v>32</v>
      </c>
      <c r="G161" s="6">
        <v>1.1308100000000001</v>
      </c>
      <c r="H161" s="6">
        <v>1130.8599999999999</v>
      </c>
      <c r="I161" s="7" t="s">
        <v>63</v>
      </c>
      <c r="J161" s="7" t="s">
        <v>65</v>
      </c>
      <c r="K161" s="7" t="s">
        <v>67</v>
      </c>
      <c r="L161" s="6">
        <v>1.13083</v>
      </c>
      <c r="M161" s="6">
        <v>1.1308800000000001</v>
      </c>
    </row>
    <row r="162" spans="1:13" s="6" customFormat="1" x14ac:dyDescent="0.25">
      <c r="A162" s="4">
        <v>43572</v>
      </c>
      <c r="B162" s="5">
        <v>0.62501445601851857</v>
      </c>
      <c r="C162" s="7">
        <v>1</v>
      </c>
      <c r="D162" s="6" t="s">
        <v>46</v>
      </c>
      <c r="G162" s="6">
        <v>1.3293999999999999</v>
      </c>
      <c r="H162" s="6">
        <v>13000</v>
      </c>
      <c r="I162" s="7" t="s">
        <v>63</v>
      </c>
      <c r="J162" s="7" t="s">
        <v>65</v>
      </c>
      <c r="K162" s="7" t="s">
        <v>66</v>
      </c>
      <c r="L162" s="6">
        <v>1.3293999999999999</v>
      </c>
      <c r="M162" s="6">
        <v>1.3293999999999999</v>
      </c>
    </row>
    <row r="163" spans="1:13" s="6" customFormat="1" x14ac:dyDescent="0.25">
      <c r="A163" s="4">
        <v>43572</v>
      </c>
      <c r="B163" s="5">
        <v>0.62579362268518512</v>
      </c>
      <c r="C163" s="7">
        <v>1</v>
      </c>
      <c r="D163" s="6" t="s">
        <v>40</v>
      </c>
      <c r="E163" s="6">
        <f>AVERAGE(G163,G165)</f>
        <v>1.3037100000000001</v>
      </c>
      <c r="F163" s="6">
        <f>SUM(H163,H165)</f>
        <v>169484.17</v>
      </c>
      <c r="G163" s="6">
        <v>1.3037700000000001</v>
      </c>
      <c r="H163" s="6">
        <v>39114.980000000003</v>
      </c>
      <c r="I163" s="7" t="s">
        <v>63</v>
      </c>
      <c r="J163" s="7" t="s">
        <v>65</v>
      </c>
      <c r="K163" s="7" t="s">
        <v>67</v>
      </c>
      <c r="L163" s="6">
        <v>1.3037700000000001</v>
      </c>
      <c r="M163" s="6">
        <v>1.30386</v>
      </c>
    </row>
    <row r="164" spans="1:13" s="6" customFormat="1" x14ac:dyDescent="0.25">
      <c r="A164" s="4">
        <v>43572</v>
      </c>
      <c r="B164" s="5">
        <v>0.62603563657407413</v>
      </c>
      <c r="C164" s="7">
        <v>1</v>
      </c>
      <c r="D164" s="6" t="s">
        <v>32</v>
      </c>
      <c r="G164" s="6">
        <v>1.13032</v>
      </c>
      <c r="H164" s="6">
        <v>226064</v>
      </c>
      <c r="I164" s="7" t="s">
        <v>63</v>
      </c>
      <c r="J164" s="7" t="s">
        <v>65</v>
      </c>
      <c r="K164" s="7" t="s">
        <v>67</v>
      </c>
      <c r="L164" s="6">
        <v>1.13032</v>
      </c>
      <c r="M164" s="6">
        <v>1.13032</v>
      </c>
    </row>
    <row r="165" spans="1:13" s="6" customFormat="1" x14ac:dyDescent="0.25">
      <c r="A165" s="4">
        <v>43572</v>
      </c>
      <c r="B165" s="5">
        <v>0.62611467592592596</v>
      </c>
      <c r="C165" s="7">
        <v>1</v>
      </c>
      <c r="D165" s="6" t="s">
        <v>40</v>
      </c>
      <c r="G165" s="6">
        <v>1.30365</v>
      </c>
      <c r="H165" s="6">
        <v>130369.19</v>
      </c>
      <c r="I165" s="7" t="s">
        <v>63</v>
      </c>
      <c r="J165" s="7" t="s">
        <v>65</v>
      </c>
      <c r="K165" s="7" t="s">
        <v>67</v>
      </c>
      <c r="L165" s="6">
        <v>1.30365</v>
      </c>
      <c r="M165" s="6">
        <v>1.3037099999999999</v>
      </c>
    </row>
    <row r="166" spans="1:13" s="6" customFormat="1" x14ac:dyDescent="0.25">
      <c r="A166" s="4">
        <v>43572</v>
      </c>
      <c r="B166" s="5">
        <v>0.62633611111111109</v>
      </c>
      <c r="C166" s="7">
        <v>1</v>
      </c>
      <c r="D166" s="6" t="s">
        <v>28</v>
      </c>
      <c r="G166" s="6">
        <v>0.86711000000000005</v>
      </c>
      <c r="H166" s="6">
        <v>11303.2</v>
      </c>
      <c r="I166" s="7" t="s">
        <v>63</v>
      </c>
      <c r="J166" s="7" t="s">
        <v>65</v>
      </c>
      <c r="K166" s="7" t="s">
        <v>66</v>
      </c>
      <c r="L166" s="6">
        <v>0.86709000000000003</v>
      </c>
      <c r="M166" s="6">
        <v>0.86711000000000005</v>
      </c>
    </row>
    <row r="167" spans="1:13" s="6" customFormat="1" x14ac:dyDescent="0.25">
      <c r="A167" s="4">
        <v>43573</v>
      </c>
      <c r="B167" s="5">
        <v>0.375108912037037</v>
      </c>
      <c r="C167" s="7">
        <v>1</v>
      </c>
      <c r="D167" s="6" t="s">
        <v>40</v>
      </c>
      <c r="E167" s="6">
        <f>AVERAGE(G167:G173)</f>
        <v>1.3046085714285716</v>
      </c>
      <c r="F167" s="6">
        <f>SUM(H167:H173)</f>
        <v>424046.74999999994</v>
      </c>
      <c r="G167" s="6">
        <v>1.3048599999999999</v>
      </c>
      <c r="H167" s="6">
        <v>195729</v>
      </c>
      <c r="I167" s="7" t="s">
        <v>63</v>
      </c>
      <c r="J167" s="7" t="s">
        <v>65</v>
      </c>
      <c r="K167" s="7" t="s">
        <v>67</v>
      </c>
      <c r="L167" s="6">
        <v>1.30487</v>
      </c>
      <c r="M167" s="6">
        <v>1.30494</v>
      </c>
    </row>
    <row r="168" spans="1:13" s="6" customFormat="1" x14ac:dyDescent="0.25">
      <c r="A168" s="4">
        <v>43573</v>
      </c>
      <c r="B168" s="5">
        <v>0.37523444444444443</v>
      </c>
      <c r="C168" s="7">
        <v>1</v>
      </c>
      <c r="D168" s="6" t="s">
        <v>40</v>
      </c>
      <c r="G168" s="6">
        <v>1.3047</v>
      </c>
      <c r="H168" s="6">
        <v>195705</v>
      </c>
      <c r="I168" s="7" t="s">
        <v>63</v>
      </c>
      <c r="J168" s="7" t="s">
        <v>65</v>
      </c>
      <c r="K168" s="7" t="s">
        <v>67</v>
      </c>
      <c r="L168" s="6">
        <v>1.30461</v>
      </c>
      <c r="M168" s="6">
        <v>1.3046899999999999</v>
      </c>
    </row>
    <row r="169" spans="1:13" s="6" customFormat="1" x14ac:dyDescent="0.25">
      <c r="A169" s="4">
        <v>43573</v>
      </c>
      <c r="B169" s="5">
        <v>0.37567105324074074</v>
      </c>
      <c r="C169" s="7">
        <v>1</v>
      </c>
      <c r="D169" s="6" t="s">
        <v>40</v>
      </c>
      <c r="G169" s="6">
        <v>1.30454</v>
      </c>
      <c r="H169" s="6">
        <v>6522.55</v>
      </c>
      <c r="I169" s="7" t="s">
        <v>63</v>
      </c>
      <c r="J169" s="7" t="s">
        <v>65</v>
      </c>
      <c r="K169" s="7" t="s">
        <v>67</v>
      </c>
      <c r="L169" s="6">
        <v>1.3044800000000001</v>
      </c>
      <c r="M169" s="6">
        <v>1.30454</v>
      </c>
    </row>
    <row r="170" spans="1:13" s="6" customFormat="1" x14ac:dyDescent="0.25">
      <c r="A170" s="4">
        <v>43573</v>
      </c>
      <c r="B170" s="5">
        <v>0.37567790509259263</v>
      </c>
      <c r="C170" s="7">
        <v>1</v>
      </c>
      <c r="D170" s="6" t="s">
        <v>40</v>
      </c>
      <c r="G170" s="6">
        <v>1.30454</v>
      </c>
      <c r="H170" s="6">
        <v>6522.55</v>
      </c>
      <c r="I170" s="7" t="s">
        <v>63</v>
      </c>
      <c r="J170" s="7" t="s">
        <v>65</v>
      </c>
      <c r="K170" s="7" t="s">
        <v>67</v>
      </c>
      <c r="L170" s="6">
        <v>1.3044800000000001</v>
      </c>
      <c r="M170" s="6">
        <v>1.30454</v>
      </c>
    </row>
    <row r="171" spans="1:13" s="6" customFormat="1" x14ac:dyDescent="0.25">
      <c r="A171" s="4">
        <v>43573</v>
      </c>
      <c r="B171" s="5">
        <v>0.37568098379629628</v>
      </c>
      <c r="C171" s="7">
        <v>1</v>
      </c>
      <c r="D171" s="6" t="s">
        <v>40</v>
      </c>
      <c r="G171" s="6">
        <v>1.30454</v>
      </c>
      <c r="H171" s="6">
        <v>6522.55</v>
      </c>
      <c r="I171" s="7" t="s">
        <v>63</v>
      </c>
      <c r="J171" s="7" t="s">
        <v>65</v>
      </c>
      <c r="K171" s="7" t="s">
        <v>67</v>
      </c>
      <c r="L171" s="6">
        <v>1.3044800000000001</v>
      </c>
      <c r="M171" s="6">
        <v>1.30454</v>
      </c>
    </row>
    <row r="172" spans="1:13" s="6" customFormat="1" x14ac:dyDescent="0.25">
      <c r="A172" s="4">
        <v>43573</v>
      </c>
      <c r="B172" s="5">
        <v>0.37568409722222224</v>
      </c>
      <c r="C172" s="7">
        <v>1</v>
      </c>
      <c r="D172" s="6" t="s">
        <v>40</v>
      </c>
      <c r="G172" s="6">
        <v>1.30454</v>
      </c>
      <c r="H172" s="6">
        <v>6522.55</v>
      </c>
      <c r="I172" s="7" t="s">
        <v>63</v>
      </c>
      <c r="J172" s="7" t="s">
        <v>65</v>
      </c>
      <c r="K172" s="7" t="s">
        <v>67</v>
      </c>
      <c r="L172" s="6">
        <v>1.3044800000000001</v>
      </c>
      <c r="M172" s="6">
        <v>1.30454</v>
      </c>
    </row>
    <row r="173" spans="1:13" s="6" customFormat="1" x14ac:dyDescent="0.25">
      <c r="A173" s="4">
        <v>43573</v>
      </c>
      <c r="B173" s="5">
        <v>0.37568719907407405</v>
      </c>
      <c r="C173" s="7">
        <v>1</v>
      </c>
      <c r="D173" s="6" t="s">
        <v>40</v>
      </c>
      <c r="G173" s="6">
        <v>1.30454</v>
      </c>
      <c r="H173" s="6">
        <v>6522.55</v>
      </c>
      <c r="I173" s="7" t="s">
        <v>63</v>
      </c>
      <c r="J173" s="7" t="s">
        <v>65</v>
      </c>
      <c r="K173" s="7" t="s">
        <v>67</v>
      </c>
      <c r="L173" s="6">
        <v>1.3044800000000001</v>
      </c>
      <c r="M173" s="6">
        <v>1.30454</v>
      </c>
    </row>
    <row r="174" spans="1:13" s="6" customFormat="1" x14ac:dyDescent="0.25">
      <c r="A174" s="4">
        <v>43573</v>
      </c>
      <c r="B174" s="5">
        <v>0.37637149305555556</v>
      </c>
      <c r="C174" s="7">
        <v>1</v>
      </c>
      <c r="D174" s="6" t="s">
        <v>32</v>
      </c>
      <c r="G174" s="6">
        <v>1.1299399999999999</v>
      </c>
      <c r="H174" s="6">
        <v>112991.5</v>
      </c>
      <c r="I174" s="7" t="s">
        <v>63</v>
      </c>
      <c r="J174" s="7" t="s">
        <v>65</v>
      </c>
      <c r="K174" s="7" t="s">
        <v>67</v>
      </c>
      <c r="L174" s="6">
        <v>1.1298900000000001</v>
      </c>
      <c r="M174" s="6">
        <v>1.1299399999999999</v>
      </c>
    </row>
    <row r="175" spans="1:13" s="6" customFormat="1" x14ac:dyDescent="0.25">
      <c r="A175" s="4">
        <v>43573</v>
      </c>
      <c r="B175" s="5">
        <v>0.4583611574074074</v>
      </c>
      <c r="C175" s="7">
        <v>1</v>
      </c>
      <c r="D175" s="6" t="s">
        <v>40</v>
      </c>
      <c r="E175" s="6">
        <f>AVERAGE(G175:G176,G181:G184,G186:G188)</f>
        <v>1.3018099999999999</v>
      </c>
      <c r="F175" s="6">
        <f>SUM(H175:H176,H181:H184,H186:H188)</f>
        <v>218687.36000000002</v>
      </c>
      <c r="G175" s="6">
        <v>1.3021499999999999</v>
      </c>
      <c r="H175" s="6">
        <v>13021.17</v>
      </c>
      <c r="I175" s="7" t="s">
        <v>63</v>
      </c>
      <c r="J175" s="7" t="s">
        <v>65</v>
      </c>
      <c r="K175" s="7" t="s">
        <v>67</v>
      </c>
      <c r="L175" s="6">
        <v>1.30209</v>
      </c>
      <c r="M175" s="6">
        <v>1.3021499999999999</v>
      </c>
    </row>
    <row r="176" spans="1:13" s="6" customFormat="1" x14ac:dyDescent="0.25">
      <c r="A176" s="4">
        <v>43573</v>
      </c>
      <c r="B176" s="5">
        <v>0.45838575231481477</v>
      </c>
      <c r="C176" s="7">
        <v>1</v>
      </c>
      <c r="D176" s="6" t="s">
        <v>40</v>
      </c>
      <c r="G176" s="6">
        <v>1.3021499999999999</v>
      </c>
      <c r="H176" s="6">
        <v>1302.1500000000001</v>
      </c>
      <c r="I176" s="7" t="s">
        <v>63</v>
      </c>
      <c r="J176" s="7" t="s">
        <v>65</v>
      </c>
      <c r="K176" s="7" t="s">
        <v>67</v>
      </c>
      <c r="L176" s="6">
        <v>1.3020099999999999</v>
      </c>
      <c r="M176" s="6">
        <v>1.3021</v>
      </c>
    </row>
    <row r="177" spans="1:13" s="6" customFormat="1" x14ac:dyDescent="0.25">
      <c r="A177" s="4">
        <v>43573</v>
      </c>
      <c r="B177" s="5">
        <v>0.45841172453703699</v>
      </c>
      <c r="C177" s="7">
        <v>1</v>
      </c>
      <c r="D177" s="6" t="s">
        <v>48</v>
      </c>
      <c r="E177" s="6">
        <f>AVERAGE(G177:G179)</f>
        <v>111.88566666666667</v>
      </c>
      <c r="F177" s="6">
        <f>SUM(H177:H179)</f>
        <v>3000</v>
      </c>
      <c r="G177" s="6">
        <v>111.879</v>
      </c>
      <c r="H177" s="6">
        <v>1000</v>
      </c>
      <c r="I177" s="7" t="s">
        <v>63</v>
      </c>
      <c r="J177" s="7" t="s">
        <v>65</v>
      </c>
      <c r="K177" s="7" t="s">
        <v>67</v>
      </c>
      <c r="L177" s="6">
        <v>111.884</v>
      </c>
      <c r="M177" s="6">
        <v>111.89</v>
      </c>
    </row>
    <row r="178" spans="1:13" s="6" customFormat="1" x14ac:dyDescent="0.25">
      <c r="A178" s="4">
        <v>43573</v>
      </c>
      <c r="B178" s="5">
        <v>0.4584273148148148</v>
      </c>
      <c r="C178" s="7">
        <v>1</v>
      </c>
      <c r="D178" s="6" t="s">
        <v>48</v>
      </c>
      <c r="G178" s="6">
        <v>111.895</v>
      </c>
      <c r="H178" s="6">
        <v>1000</v>
      </c>
      <c r="I178" s="7" t="s">
        <v>63</v>
      </c>
      <c r="J178" s="7" t="s">
        <v>65</v>
      </c>
      <c r="K178" s="7" t="s">
        <v>67</v>
      </c>
      <c r="L178" s="6">
        <v>111.884</v>
      </c>
      <c r="M178" s="6">
        <v>111.89</v>
      </c>
    </row>
    <row r="179" spans="1:13" s="6" customFormat="1" x14ac:dyDescent="0.25">
      <c r="A179" s="4">
        <v>43573</v>
      </c>
      <c r="B179" s="5">
        <v>0.45844244212962965</v>
      </c>
      <c r="C179" s="7">
        <v>1</v>
      </c>
      <c r="D179" s="6" t="s">
        <v>48</v>
      </c>
      <c r="G179" s="6">
        <v>111.883</v>
      </c>
      <c r="H179" s="6">
        <v>1000</v>
      </c>
      <c r="I179" s="7" t="s">
        <v>63</v>
      </c>
      <c r="J179" s="7" t="s">
        <v>65</v>
      </c>
      <c r="K179" s="7" t="s">
        <v>67</v>
      </c>
      <c r="L179" s="6">
        <v>111.879</v>
      </c>
      <c r="M179" s="6">
        <v>111.878</v>
      </c>
    </row>
    <row r="180" spans="1:13" s="6" customFormat="1" x14ac:dyDescent="0.25">
      <c r="A180" s="4">
        <v>43573</v>
      </c>
      <c r="B180" s="5">
        <v>0.45871990740740737</v>
      </c>
      <c r="C180" s="7">
        <v>1</v>
      </c>
      <c r="D180" s="6" t="s">
        <v>32</v>
      </c>
      <c r="E180" s="6">
        <f>AVERAGE(G180,G185)</f>
        <v>1.125985</v>
      </c>
      <c r="F180" s="6">
        <f>SUM(H180,H185)</f>
        <v>45039.1</v>
      </c>
      <c r="G180" s="6">
        <v>1.1259600000000001</v>
      </c>
      <c r="H180" s="6">
        <v>22518.5</v>
      </c>
      <c r="I180" s="7" t="s">
        <v>63</v>
      </c>
      <c r="J180" s="7" t="s">
        <v>65</v>
      </c>
      <c r="K180" s="7" t="s">
        <v>67</v>
      </c>
      <c r="L180" s="6">
        <v>1.1258900000000001</v>
      </c>
      <c r="M180" s="6">
        <v>1.1259600000000001</v>
      </c>
    </row>
    <row r="181" spans="1:13" s="6" customFormat="1" x14ac:dyDescent="0.25">
      <c r="A181" s="4">
        <v>43573</v>
      </c>
      <c r="B181" s="5">
        <v>0.45885593750000003</v>
      </c>
      <c r="C181" s="7">
        <v>1</v>
      </c>
      <c r="D181" s="6" t="s">
        <v>40</v>
      </c>
      <c r="G181" s="6">
        <v>1.30186</v>
      </c>
      <c r="H181" s="6">
        <v>19527.39</v>
      </c>
      <c r="I181" s="7" t="s">
        <v>63</v>
      </c>
      <c r="J181" s="7" t="s">
        <v>65</v>
      </c>
      <c r="K181" s="7" t="s">
        <v>67</v>
      </c>
      <c r="L181" s="6">
        <v>1.30179</v>
      </c>
      <c r="M181" s="6">
        <v>1.30186</v>
      </c>
    </row>
    <row r="182" spans="1:13" s="6" customFormat="1" x14ac:dyDescent="0.25">
      <c r="A182" s="4">
        <v>43573</v>
      </c>
      <c r="B182" s="5">
        <v>0.4589669560185185</v>
      </c>
      <c r="C182" s="7">
        <v>1</v>
      </c>
      <c r="D182" s="6" t="s">
        <v>40</v>
      </c>
      <c r="G182" s="6">
        <v>1.3017799999999999</v>
      </c>
      <c r="H182" s="6">
        <v>1301.78</v>
      </c>
      <c r="I182" s="7" t="s">
        <v>63</v>
      </c>
      <c r="J182" s="7" t="s">
        <v>65</v>
      </c>
      <c r="K182" s="7" t="s">
        <v>67</v>
      </c>
      <c r="L182" s="6">
        <v>1.3017000000000001</v>
      </c>
      <c r="M182" s="6">
        <v>1.30172</v>
      </c>
    </row>
    <row r="183" spans="1:13" s="6" customFormat="1" x14ac:dyDescent="0.25">
      <c r="A183" s="4">
        <v>43573</v>
      </c>
      <c r="B183" s="5">
        <v>0.45906099537037037</v>
      </c>
      <c r="C183" s="7">
        <v>1</v>
      </c>
      <c r="D183" s="6" t="s">
        <v>40</v>
      </c>
      <c r="G183" s="6">
        <v>1.3015699999999999</v>
      </c>
      <c r="H183" s="6">
        <v>1301.57</v>
      </c>
      <c r="I183" s="7" t="s">
        <v>63</v>
      </c>
      <c r="J183" s="7" t="s">
        <v>65</v>
      </c>
      <c r="K183" s="7" t="s">
        <v>67</v>
      </c>
      <c r="L183" s="6">
        <v>1.3014600000000001</v>
      </c>
      <c r="M183" s="6">
        <v>1.30152</v>
      </c>
    </row>
    <row r="184" spans="1:13" s="6" customFormat="1" x14ac:dyDescent="0.25">
      <c r="A184" s="4">
        <v>43573</v>
      </c>
      <c r="B184" s="5">
        <v>0.45937438657407409</v>
      </c>
      <c r="C184" s="7">
        <v>1</v>
      </c>
      <c r="D184" s="6" t="s">
        <v>40</v>
      </c>
      <c r="G184" s="6">
        <v>1.3014600000000001</v>
      </c>
      <c r="H184" s="6">
        <v>65073</v>
      </c>
      <c r="I184" s="7" t="s">
        <v>63</v>
      </c>
      <c r="J184" s="7" t="s">
        <v>65</v>
      </c>
      <c r="K184" s="7" t="s">
        <v>67</v>
      </c>
      <c r="L184" s="6">
        <v>1.30138</v>
      </c>
      <c r="M184" s="6">
        <v>1.3014600000000001</v>
      </c>
    </row>
    <row r="185" spans="1:13" s="6" customFormat="1" x14ac:dyDescent="0.25">
      <c r="A185" s="4">
        <v>43573</v>
      </c>
      <c r="B185" s="5">
        <v>0.4594391435185185</v>
      </c>
      <c r="C185" s="7">
        <v>1</v>
      </c>
      <c r="D185" s="6" t="s">
        <v>32</v>
      </c>
      <c r="G185" s="6">
        <v>1.12601</v>
      </c>
      <c r="H185" s="6">
        <v>22520.6</v>
      </c>
      <c r="I185" s="7" t="s">
        <v>63</v>
      </c>
      <c r="J185" s="7" t="s">
        <v>65</v>
      </c>
      <c r="K185" s="7" t="s">
        <v>67</v>
      </c>
      <c r="L185" s="6">
        <v>1.12601</v>
      </c>
      <c r="M185" s="6">
        <v>1.12605</v>
      </c>
    </row>
    <row r="186" spans="1:13" s="6" customFormat="1" x14ac:dyDescent="0.25">
      <c r="A186" s="4">
        <v>43573</v>
      </c>
      <c r="B186" s="5">
        <v>0.4595181712962963</v>
      </c>
      <c r="C186" s="7">
        <v>1</v>
      </c>
      <c r="D186" s="6" t="s">
        <v>40</v>
      </c>
      <c r="G186" s="6">
        <v>1.3017000000000001</v>
      </c>
      <c r="H186" s="6">
        <v>26033.200000000001</v>
      </c>
      <c r="I186" s="7" t="s">
        <v>63</v>
      </c>
      <c r="J186" s="7" t="s">
        <v>65</v>
      </c>
      <c r="K186" s="7" t="s">
        <v>67</v>
      </c>
      <c r="L186" s="6">
        <v>1.3016399999999999</v>
      </c>
      <c r="M186" s="6">
        <v>1.3017000000000001</v>
      </c>
    </row>
    <row r="187" spans="1:13" s="6" customFormat="1" x14ac:dyDescent="0.25">
      <c r="A187" s="4">
        <v>43573</v>
      </c>
      <c r="B187" s="5">
        <v>0.4596060300925926</v>
      </c>
      <c r="C187" s="7">
        <v>1</v>
      </c>
      <c r="D187" s="6" t="s">
        <v>40</v>
      </c>
      <c r="G187" s="6">
        <v>1.3018000000000001</v>
      </c>
      <c r="H187" s="6">
        <v>65090</v>
      </c>
      <c r="I187" s="7" t="s">
        <v>63</v>
      </c>
      <c r="J187" s="7" t="s">
        <v>65</v>
      </c>
      <c r="K187" s="7" t="s">
        <v>67</v>
      </c>
      <c r="L187" s="6">
        <v>1.3018000000000001</v>
      </c>
      <c r="M187" s="6">
        <v>1.3018700000000001</v>
      </c>
    </row>
    <row r="188" spans="1:13" s="6" customFormat="1" x14ac:dyDescent="0.25">
      <c r="A188" s="4">
        <v>43573</v>
      </c>
      <c r="B188" s="5">
        <v>0.45965324074074076</v>
      </c>
      <c r="C188" s="7">
        <v>1</v>
      </c>
      <c r="D188" s="6" t="s">
        <v>40</v>
      </c>
      <c r="G188" s="6">
        <v>1.30182</v>
      </c>
      <c r="H188" s="6">
        <v>26037.1</v>
      </c>
      <c r="I188" s="7" t="s">
        <v>63</v>
      </c>
      <c r="J188" s="7" t="s">
        <v>65</v>
      </c>
      <c r="K188" s="7" t="s">
        <v>67</v>
      </c>
      <c r="L188" s="6">
        <v>1.30182</v>
      </c>
      <c r="M188" s="6">
        <v>1.30189</v>
      </c>
    </row>
    <row r="189" spans="1:13" s="6" customFormat="1" x14ac:dyDescent="0.25">
      <c r="A189" s="4">
        <v>43573</v>
      </c>
      <c r="B189" s="5">
        <v>0.54171856481481484</v>
      </c>
      <c r="C189" s="7">
        <v>1</v>
      </c>
      <c r="D189" s="6" t="s">
        <v>32</v>
      </c>
      <c r="G189" s="6">
        <v>1.1254999999999999</v>
      </c>
      <c r="H189" s="6">
        <v>1125.5</v>
      </c>
      <c r="I189" s="7" t="s">
        <v>63</v>
      </c>
      <c r="J189" s="7" t="s">
        <v>65</v>
      </c>
      <c r="K189" s="7" t="s">
        <v>67</v>
      </c>
      <c r="L189" s="6">
        <v>1.1253899999999999</v>
      </c>
      <c r="M189" s="6">
        <v>1.1254500000000001</v>
      </c>
    </row>
    <row r="190" spans="1:13" s="6" customFormat="1" x14ac:dyDescent="0.25">
      <c r="A190" s="4">
        <v>43573</v>
      </c>
      <c r="B190" s="5">
        <v>0.62504403935185182</v>
      </c>
      <c r="C190" s="7">
        <v>1</v>
      </c>
      <c r="D190" s="6" t="s">
        <v>32</v>
      </c>
      <c r="E190" s="6">
        <f>AVERAGE(G190,G195)</f>
        <v>1.1240000000000001</v>
      </c>
      <c r="F190" s="6">
        <f>SUM(H190,H195)</f>
        <v>338332.97</v>
      </c>
      <c r="G190" s="6">
        <v>1.1239699999999999</v>
      </c>
      <c r="H190" s="6">
        <v>1123.97</v>
      </c>
      <c r="I190" s="7" t="s">
        <v>63</v>
      </c>
      <c r="J190" s="7" t="s">
        <v>65</v>
      </c>
      <c r="K190" s="7" t="s">
        <v>67</v>
      </c>
      <c r="L190" s="6">
        <v>1.12402</v>
      </c>
      <c r="M190" s="6">
        <v>1.12408</v>
      </c>
    </row>
    <row r="191" spans="1:13" s="6" customFormat="1" x14ac:dyDescent="0.25">
      <c r="A191" s="4">
        <v>43573</v>
      </c>
      <c r="B191" s="5">
        <v>0.62513362268518524</v>
      </c>
      <c r="C191" s="7">
        <v>1</v>
      </c>
      <c r="D191" s="6" t="s">
        <v>40</v>
      </c>
      <c r="G191" s="6">
        <v>1.3004500000000001</v>
      </c>
      <c r="H191" s="6">
        <v>1300.45</v>
      </c>
      <c r="I191" s="7" t="s">
        <v>63</v>
      </c>
      <c r="J191" s="7" t="s">
        <v>65</v>
      </c>
      <c r="K191" s="7" t="s">
        <v>67</v>
      </c>
      <c r="L191" s="6">
        <v>1.3005</v>
      </c>
      <c r="M191" s="6">
        <v>1.3005800000000001</v>
      </c>
    </row>
    <row r="192" spans="1:13" s="6" customFormat="1" x14ac:dyDescent="0.25">
      <c r="A192" s="4">
        <v>43573</v>
      </c>
      <c r="B192" s="5">
        <v>0.62513667824074071</v>
      </c>
      <c r="C192" s="7">
        <v>1</v>
      </c>
      <c r="D192" s="6" t="s">
        <v>48</v>
      </c>
      <c r="E192" s="6">
        <f>AVERAGE(G192:G193)</f>
        <v>111.9785</v>
      </c>
      <c r="F192" s="6">
        <f>SUM(H192:H193)</f>
        <v>2000</v>
      </c>
      <c r="G192" s="6">
        <v>111.979</v>
      </c>
      <c r="H192" s="6">
        <v>1000</v>
      </c>
      <c r="I192" s="7" t="s">
        <v>63</v>
      </c>
      <c r="J192" s="7" t="s">
        <v>65</v>
      </c>
      <c r="K192" s="7" t="s">
        <v>67</v>
      </c>
      <c r="L192" s="6">
        <v>111.96899999999999</v>
      </c>
      <c r="M192" s="6">
        <v>111.974</v>
      </c>
    </row>
    <row r="193" spans="1:13" s="6" customFormat="1" x14ac:dyDescent="0.25">
      <c r="A193" s="4">
        <v>43573</v>
      </c>
      <c r="B193" s="5">
        <v>0.62523898148148149</v>
      </c>
      <c r="C193" s="7">
        <v>1</v>
      </c>
      <c r="D193" s="6" t="s">
        <v>48</v>
      </c>
      <c r="G193" s="6">
        <v>111.97799999999999</v>
      </c>
      <c r="H193" s="6">
        <v>1000</v>
      </c>
      <c r="I193" s="7" t="s">
        <v>63</v>
      </c>
      <c r="J193" s="7" t="s">
        <v>65</v>
      </c>
      <c r="K193" s="7" t="s">
        <v>67</v>
      </c>
      <c r="L193" s="6">
        <v>111.96899999999999</v>
      </c>
      <c r="M193" s="6">
        <v>111.973</v>
      </c>
    </row>
    <row r="194" spans="1:13" s="6" customFormat="1" x14ac:dyDescent="0.25">
      <c r="A194" s="4">
        <v>43573</v>
      </c>
      <c r="B194" s="5">
        <v>0.62547168981481482</v>
      </c>
      <c r="C194" s="7">
        <v>1</v>
      </c>
      <c r="D194" s="6" t="s">
        <v>10</v>
      </c>
      <c r="G194" s="6">
        <v>12225</v>
      </c>
      <c r="H194" s="6">
        <v>68706.94</v>
      </c>
      <c r="I194" s="7" t="s">
        <v>63</v>
      </c>
      <c r="J194" s="7" t="s">
        <v>65</v>
      </c>
      <c r="K194" s="7" t="s">
        <v>67</v>
      </c>
      <c r="L194" s="6">
        <v>12223.5</v>
      </c>
      <c r="M194" s="6">
        <v>12225</v>
      </c>
    </row>
    <row r="195" spans="1:13" s="6" customFormat="1" x14ac:dyDescent="0.25">
      <c r="A195" s="4">
        <v>43573</v>
      </c>
      <c r="B195" s="5">
        <v>0.62556120370370372</v>
      </c>
      <c r="C195" s="7">
        <v>1</v>
      </c>
      <c r="D195" s="6" t="s">
        <v>32</v>
      </c>
      <c r="G195" s="6">
        <v>1.1240300000000001</v>
      </c>
      <c r="H195" s="6">
        <v>337209</v>
      </c>
      <c r="I195" s="7" t="s">
        <v>63</v>
      </c>
      <c r="J195" s="7" t="s">
        <v>65</v>
      </c>
      <c r="K195" s="7" t="s">
        <v>67</v>
      </c>
      <c r="L195" s="6">
        <v>1.1240300000000001</v>
      </c>
      <c r="M195" s="6">
        <v>1.1240399999999999</v>
      </c>
    </row>
    <row r="196" spans="1:13" s="6" customFormat="1" x14ac:dyDescent="0.25">
      <c r="A196" s="4">
        <v>43574</v>
      </c>
      <c r="B196" s="5">
        <v>0.3780808449074074</v>
      </c>
      <c r="C196" s="7">
        <v>1</v>
      </c>
      <c r="D196" s="6" t="s">
        <v>51</v>
      </c>
      <c r="G196" s="6">
        <v>5.8182499999999999</v>
      </c>
      <c r="H196" s="6">
        <v>500000</v>
      </c>
      <c r="I196" s="7" t="s">
        <v>63</v>
      </c>
      <c r="J196" s="7" t="s">
        <v>65</v>
      </c>
      <c r="K196" s="7" t="s">
        <v>67</v>
      </c>
      <c r="L196" s="6">
        <v>5.8182499999999999</v>
      </c>
      <c r="M196" s="6">
        <v>5.8196000000000003</v>
      </c>
    </row>
    <row r="197" spans="1:13" s="6" customFormat="1" x14ac:dyDescent="0.25">
      <c r="A197" s="4">
        <v>43574</v>
      </c>
      <c r="B197" s="5">
        <v>0.45838913194444442</v>
      </c>
      <c r="C197" s="7">
        <v>1</v>
      </c>
      <c r="D197" s="6" t="s">
        <v>32</v>
      </c>
      <c r="G197" s="6">
        <v>1.12469</v>
      </c>
      <c r="H197" s="6">
        <v>1124.6500000000001</v>
      </c>
      <c r="I197" s="7" t="s">
        <v>63</v>
      </c>
      <c r="J197" s="7" t="s">
        <v>65</v>
      </c>
      <c r="K197" s="7" t="s">
        <v>67</v>
      </c>
      <c r="L197" s="6">
        <v>1.12462</v>
      </c>
      <c r="M197" s="6">
        <v>1.1246700000000001</v>
      </c>
    </row>
    <row r="198" spans="1:13" s="6" customFormat="1" x14ac:dyDescent="0.25">
      <c r="A198" s="4">
        <v>43574</v>
      </c>
      <c r="B198" s="5">
        <v>0.54447530092592589</v>
      </c>
      <c r="C198" s="7">
        <v>1</v>
      </c>
      <c r="D198" s="6" t="s">
        <v>39</v>
      </c>
      <c r="G198" s="6">
        <v>1.94275</v>
      </c>
      <c r="H198" s="6">
        <v>6499.29</v>
      </c>
      <c r="I198" s="7" t="s">
        <v>63</v>
      </c>
      <c r="J198" s="7" t="s">
        <v>65</v>
      </c>
      <c r="K198" s="7" t="s">
        <v>67</v>
      </c>
      <c r="L198" s="6">
        <v>1.94275</v>
      </c>
      <c r="M198" s="6">
        <v>1.9435</v>
      </c>
    </row>
    <row r="199" spans="1:13" s="6" customFormat="1" x14ac:dyDescent="0.25">
      <c r="A199" s="4">
        <v>43574</v>
      </c>
      <c r="B199" s="5">
        <v>0.63380957175925923</v>
      </c>
      <c r="C199" s="7">
        <v>1</v>
      </c>
      <c r="D199" s="6" t="s">
        <v>32</v>
      </c>
      <c r="G199" s="6">
        <v>1.1244099999999999</v>
      </c>
      <c r="H199" s="6">
        <v>1124410</v>
      </c>
      <c r="I199" s="7" t="s">
        <v>63</v>
      </c>
      <c r="J199" s="7" t="s">
        <v>65</v>
      </c>
      <c r="K199" s="7" t="s">
        <v>67</v>
      </c>
      <c r="L199" s="6">
        <v>1.1243700000000001</v>
      </c>
      <c r="M199" s="6">
        <v>1.1244000000000001</v>
      </c>
    </row>
    <row r="200" spans="1:13" s="6" customFormat="1" x14ac:dyDescent="0.25">
      <c r="A200" s="4">
        <v>43577</v>
      </c>
      <c r="B200" s="5">
        <v>0.37504408564814812</v>
      </c>
      <c r="C200" s="7">
        <v>1</v>
      </c>
      <c r="D200" s="6" t="s">
        <v>32</v>
      </c>
      <c r="E200" s="6">
        <f>AVERAGE(G200:G201)</f>
        <v>1.1242999999999999</v>
      </c>
      <c r="F200" s="6">
        <f>SUM(H200:H201)</f>
        <v>224860</v>
      </c>
      <c r="G200" s="6">
        <v>1.12432</v>
      </c>
      <c r="H200" s="6">
        <v>112435</v>
      </c>
      <c r="I200" s="7" t="s">
        <v>63</v>
      </c>
      <c r="J200" s="7" t="s">
        <v>65</v>
      </c>
      <c r="K200" s="7" t="s">
        <v>67</v>
      </c>
      <c r="L200" s="6">
        <v>1.12432</v>
      </c>
      <c r="M200" s="6">
        <v>1.1243799999999999</v>
      </c>
    </row>
    <row r="201" spans="1:13" s="6" customFormat="1" x14ac:dyDescent="0.25">
      <c r="A201" s="4">
        <v>43577</v>
      </c>
      <c r="B201" s="5">
        <v>0.37557754629629631</v>
      </c>
      <c r="C201" s="7">
        <v>1</v>
      </c>
      <c r="D201" s="6" t="s">
        <v>32</v>
      </c>
      <c r="G201" s="6">
        <v>1.1242799999999999</v>
      </c>
      <c r="H201" s="6">
        <v>112425</v>
      </c>
      <c r="I201" s="7" t="s">
        <v>63</v>
      </c>
      <c r="J201" s="7" t="s">
        <v>65</v>
      </c>
      <c r="K201" s="7" t="s">
        <v>67</v>
      </c>
      <c r="L201" s="6">
        <v>1.12422</v>
      </c>
      <c r="M201" s="6">
        <v>1.1242799999999999</v>
      </c>
    </row>
    <row r="202" spans="1:13" s="6" customFormat="1" x14ac:dyDescent="0.25">
      <c r="A202" s="4">
        <v>43577</v>
      </c>
      <c r="B202" s="5">
        <v>0.45836008101851849</v>
      </c>
      <c r="C202" s="7">
        <v>1</v>
      </c>
      <c r="D202" s="6" t="s">
        <v>34</v>
      </c>
      <c r="G202" s="6">
        <v>41.146999999999998</v>
      </c>
      <c r="H202" s="6">
        <v>4113.22</v>
      </c>
      <c r="I202" s="7" t="s">
        <v>63</v>
      </c>
      <c r="J202" s="7" t="s">
        <v>65</v>
      </c>
      <c r="K202" s="7" t="s">
        <v>67</v>
      </c>
      <c r="L202" s="6">
        <v>41.128999999999998</v>
      </c>
      <c r="M202" s="6">
        <v>41.134</v>
      </c>
    </row>
    <row r="203" spans="1:13" s="6" customFormat="1" x14ac:dyDescent="0.25">
      <c r="A203" s="4">
        <v>43577</v>
      </c>
      <c r="B203" s="5">
        <v>0.54439737268518518</v>
      </c>
      <c r="C203" s="7">
        <v>1</v>
      </c>
      <c r="D203" s="6" t="s">
        <v>38</v>
      </c>
      <c r="G203" s="6">
        <v>145.34700000000001</v>
      </c>
      <c r="H203" s="6">
        <v>1298.56</v>
      </c>
      <c r="I203" s="7" t="s">
        <v>63</v>
      </c>
      <c r="J203" s="7" t="s">
        <v>65</v>
      </c>
      <c r="K203" s="7" t="s">
        <v>67</v>
      </c>
      <c r="L203" s="6">
        <v>145.34</v>
      </c>
      <c r="M203" s="6">
        <v>145.34200000000001</v>
      </c>
    </row>
    <row r="204" spans="1:13" s="6" customFormat="1" x14ac:dyDescent="0.25">
      <c r="A204" s="4">
        <v>43577</v>
      </c>
      <c r="B204" s="5">
        <v>0.62523809027777777</v>
      </c>
      <c r="C204" s="7">
        <v>1</v>
      </c>
      <c r="D204" s="6" t="s">
        <v>40</v>
      </c>
      <c r="E204" s="6">
        <f>AVERAGE(G204:G207)</f>
        <v>1.298</v>
      </c>
      <c r="F204" s="6">
        <f>SUM(H204:H207)</f>
        <v>22066.01</v>
      </c>
      <c r="G204" s="6">
        <v>1.2980100000000001</v>
      </c>
      <c r="H204" s="6">
        <v>1297.95</v>
      </c>
      <c r="I204" s="7" t="s">
        <v>63</v>
      </c>
      <c r="J204" s="7" t="s">
        <v>65</v>
      </c>
      <c r="K204" s="7" t="s">
        <v>67</v>
      </c>
      <c r="L204" s="6">
        <v>1.29793</v>
      </c>
      <c r="M204" s="6">
        <v>1.29799</v>
      </c>
    </row>
    <row r="205" spans="1:13" s="6" customFormat="1" x14ac:dyDescent="0.25">
      <c r="A205" s="4">
        <v>43577</v>
      </c>
      <c r="B205" s="5">
        <v>0.62539449074074072</v>
      </c>
      <c r="C205" s="7">
        <v>1</v>
      </c>
      <c r="D205" s="6" t="s">
        <v>40</v>
      </c>
      <c r="G205" s="6">
        <v>1.298</v>
      </c>
      <c r="H205" s="6">
        <v>1297.94</v>
      </c>
      <c r="I205" s="7" t="s">
        <v>63</v>
      </c>
      <c r="J205" s="7" t="s">
        <v>65</v>
      </c>
      <c r="K205" s="7" t="s">
        <v>67</v>
      </c>
      <c r="L205" s="6">
        <v>1.29793</v>
      </c>
      <c r="M205" s="6">
        <v>1.2979799999999999</v>
      </c>
    </row>
    <row r="206" spans="1:13" s="6" customFormat="1" x14ac:dyDescent="0.25">
      <c r="A206" s="4">
        <v>43577</v>
      </c>
      <c r="B206" s="5">
        <v>0.62543339120370367</v>
      </c>
      <c r="C206" s="7">
        <v>1</v>
      </c>
      <c r="D206" s="6" t="s">
        <v>40</v>
      </c>
      <c r="G206" s="6">
        <v>1.29799</v>
      </c>
      <c r="H206" s="6">
        <v>6489.73</v>
      </c>
      <c r="I206" s="7" t="s">
        <v>63</v>
      </c>
      <c r="J206" s="7" t="s">
        <v>65</v>
      </c>
      <c r="K206" s="7" t="s">
        <v>67</v>
      </c>
      <c r="L206" s="6">
        <v>1.29792</v>
      </c>
      <c r="M206" s="6">
        <v>1.29799</v>
      </c>
    </row>
    <row r="207" spans="1:13" s="6" customFormat="1" x14ac:dyDescent="0.25">
      <c r="A207" s="4">
        <v>43577</v>
      </c>
      <c r="B207" s="5">
        <v>0.6261509837962963</v>
      </c>
      <c r="C207" s="7">
        <v>1</v>
      </c>
      <c r="D207" s="6" t="s">
        <v>40</v>
      </c>
      <c r="G207" s="6">
        <v>1.298</v>
      </c>
      <c r="H207" s="6">
        <v>12980.39</v>
      </c>
      <c r="I207" s="7" t="s">
        <v>63</v>
      </c>
      <c r="J207" s="7" t="s">
        <v>65</v>
      </c>
      <c r="K207" s="7" t="s">
        <v>67</v>
      </c>
      <c r="L207" s="6">
        <v>1.29802</v>
      </c>
      <c r="M207" s="6">
        <v>1.29809</v>
      </c>
    </row>
    <row r="208" spans="1:13" s="6" customFormat="1" x14ac:dyDescent="0.25">
      <c r="A208" s="4">
        <v>43578</v>
      </c>
      <c r="B208" s="5">
        <v>0.37553444444444445</v>
      </c>
      <c r="C208" s="7">
        <v>1</v>
      </c>
      <c r="D208" s="6" t="s">
        <v>27</v>
      </c>
      <c r="G208" s="6">
        <v>1.14408</v>
      </c>
      <c r="H208" s="6">
        <v>11248.35</v>
      </c>
      <c r="I208" s="7" t="s">
        <v>63</v>
      </c>
      <c r="J208" s="7" t="s">
        <v>65</v>
      </c>
      <c r="K208" s="7" t="s">
        <v>66</v>
      </c>
      <c r="L208" s="6">
        <v>1.14408</v>
      </c>
      <c r="M208" s="6">
        <v>1.1440900000000001</v>
      </c>
    </row>
    <row r="209" spans="1:13" s="6" customFormat="1" x14ac:dyDescent="0.25">
      <c r="A209" s="4">
        <v>43578</v>
      </c>
      <c r="B209" s="5">
        <v>0.37599584490740739</v>
      </c>
      <c r="C209" s="7">
        <v>1</v>
      </c>
      <c r="D209" s="6" t="s">
        <v>10</v>
      </c>
      <c r="G209" s="6">
        <v>12252.5</v>
      </c>
      <c r="H209" s="6">
        <v>55126.94</v>
      </c>
      <c r="I209" s="7" t="s">
        <v>63</v>
      </c>
      <c r="J209" s="7" t="s">
        <v>65</v>
      </c>
      <c r="K209" s="7" t="s">
        <v>66</v>
      </c>
      <c r="L209" s="6">
        <v>12251</v>
      </c>
      <c r="M209" s="6">
        <v>12252.5</v>
      </c>
    </row>
    <row r="210" spans="1:13" s="6" customFormat="1" x14ac:dyDescent="0.25">
      <c r="A210" s="4">
        <v>43578</v>
      </c>
      <c r="B210" s="5">
        <v>0.37635401620370373</v>
      </c>
      <c r="C210" s="7">
        <v>1</v>
      </c>
      <c r="D210" s="6" t="s">
        <v>47</v>
      </c>
      <c r="G210" s="6">
        <v>1.01742</v>
      </c>
      <c r="H210" s="6">
        <v>3000</v>
      </c>
      <c r="I210" s="7" t="s">
        <v>63</v>
      </c>
      <c r="J210" s="7" t="s">
        <v>65</v>
      </c>
      <c r="K210" s="7" t="s">
        <v>67</v>
      </c>
      <c r="L210" s="6">
        <v>1.01729</v>
      </c>
      <c r="M210" s="6">
        <v>1.0173700000000001</v>
      </c>
    </row>
    <row r="211" spans="1:13" s="6" customFormat="1" x14ac:dyDescent="0.25">
      <c r="A211" s="4">
        <v>43578</v>
      </c>
      <c r="B211" s="5">
        <v>0.45844540509259257</v>
      </c>
      <c r="C211" s="7">
        <v>1</v>
      </c>
      <c r="D211" s="6" t="s">
        <v>27</v>
      </c>
      <c r="G211" s="6">
        <v>1.1457599999999999</v>
      </c>
      <c r="H211" s="6">
        <v>45003</v>
      </c>
      <c r="I211" s="7" t="s">
        <v>63</v>
      </c>
      <c r="J211" s="7" t="s">
        <v>65</v>
      </c>
      <c r="K211" s="7" t="s">
        <v>67</v>
      </c>
      <c r="L211" s="6">
        <v>1.1456900000000001</v>
      </c>
      <c r="M211" s="6">
        <v>1.1457599999999999</v>
      </c>
    </row>
    <row r="212" spans="1:13" s="6" customFormat="1" x14ac:dyDescent="0.25">
      <c r="A212" s="4">
        <v>43578</v>
      </c>
      <c r="B212" s="5">
        <v>0.5416847569444444</v>
      </c>
      <c r="C212" s="7">
        <v>1</v>
      </c>
      <c r="D212" s="6" t="s">
        <v>32</v>
      </c>
      <c r="E212" s="6">
        <f>AVERAGE(G212:G213)</f>
        <v>1.125205</v>
      </c>
      <c r="F212" s="6">
        <f>SUM(H212:H213)</f>
        <v>123780.9</v>
      </c>
      <c r="G212" s="6">
        <v>1.1252599999999999</v>
      </c>
      <c r="H212" s="6">
        <v>112529</v>
      </c>
      <c r="I212" s="7" t="s">
        <v>63</v>
      </c>
      <c r="J212" s="7" t="s">
        <v>65</v>
      </c>
      <c r="K212" s="7" t="s">
        <v>67</v>
      </c>
      <c r="L212" s="6">
        <v>1.1252599999999999</v>
      </c>
      <c r="M212" s="6">
        <v>1.1253200000000001</v>
      </c>
    </row>
    <row r="213" spans="1:13" s="6" customFormat="1" x14ac:dyDescent="0.25">
      <c r="A213" s="4">
        <v>43578</v>
      </c>
      <c r="B213" s="5">
        <v>0.54302747685185182</v>
      </c>
      <c r="C213" s="7">
        <v>1</v>
      </c>
      <c r="D213" s="6" t="s">
        <v>32</v>
      </c>
      <c r="G213" s="6">
        <v>1.1251500000000001</v>
      </c>
      <c r="H213" s="6">
        <v>11251.9</v>
      </c>
      <c r="I213" s="7" t="s">
        <v>63</v>
      </c>
      <c r="J213" s="7" t="s">
        <v>65</v>
      </c>
      <c r="K213" s="7" t="s">
        <v>67</v>
      </c>
      <c r="L213" s="6">
        <v>1.12517</v>
      </c>
      <c r="M213" s="6">
        <v>1.12521</v>
      </c>
    </row>
    <row r="214" spans="1:13" s="6" customFormat="1" x14ac:dyDescent="0.25">
      <c r="A214" s="4">
        <v>43578</v>
      </c>
      <c r="B214" s="5">
        <v>0.62508737268518522</v>
      </c>
      <c r="C214" s="7">
        <v>1</v>
      </c>
      <c r="D214" s="6" t="s">
        <v>32</v>
      </c>
      <c r="E214" s="6">
        <f>AVERAGE(G214:G217,G219,G221,G227:G230,G232:G236)</f>
        <v>1.1216213333333334</v>
      </c>
      <c r="F214" s="6">
        <f>SUM(H214:H217,H219,H221,H227:H230,H232:H236)</f>
        <v>21098052.300000001</v>
      </c>
      <c r="G214" s="6">
        <v>1.12175</v>
      </c>
      <c r="H214" s="6">
        <v>2243500</v>
      </c>
      <c r="I214" s="7" t="s">
        <v>63</v>
      </c>
      <c r="J214" s="7" t="s">
        <v>65</v>
      </c>
      <c r="K214" s="7" t="s">
        <v>67</v>
      </c>
      <c r="L214" s="6">
        <v>1.1217299999999999</v>
      </c>
      <c r="M214" s="6">
        <v>1.12175</v>
      </c>
    </row>
    <row r="215" spans="1:13" s="6" customFormat="1" x14ac:dyDescent="0.25">
      <c r="A215" s="4">
        <v>43578</v>
      </c>
      <c r="B215" s="5">
        <v>0.62512388888888892</v>
      </c>
      <c r="C215" s="7">
        <v>1</v>
      </c>
      <c r="D215" s="6" t="s">
        <v>32</v>
      </c>
      <c r="G215" s="6">
        <v>1.12175</v>
      </c>
      <c r="H215" s="6">
        <v>1121750</v>
      </c>
      <c r="I215" s="7" t="s">
        <v>63</v>
      </c>
      <c r="J215" s="7" t="s">
        <v>65</v>
      </c>
      <c r="K215" s="7" t="s">
        <v>67</v>
      </c>
      <c r="L215" s="6">
        <v>1.1217299999999999</v>
      </c>
      <c r="M215" s="6">
        <v>1.12175</v>
      </c>
    </row>
    <row r="216" spans="1:13" s="6" customFormat="1" x14ac:dyDescent="0.25">
      <c r="A216" s="4">
        <v>43578</v>
      </c>
      <c r="B216" s="5">
        <v>0.62518070601851849</v>
      </c>
      <c r="C216" s="7">
        <v>1</v>
      </c>
      <c r="D216" s="6" t="s">
        <v>32</v>
      </c>
      <c r="G216" s="6">
        <v>1.12175</v>
      </c>
      <c r="H216" s="6">
        <v>2243500</v>
      </c>
      <c r="I216" s="7" t="s">
        <v>63</v>
      </c>
      <c r="J216" s="7" t="s">
        <v>65</v>
      </c>
      <c r="K216" s="7" t="s">
        <v>67</v>
      </c>
      <c r="L216" s="6">
        <v>1.12174</v>
      </c>
      <c r="M216" s="6">
        <v>1.12175</v>
      </c>
    </row>
    <row r="217" spans="1:13" s="6" customFormat="1" x14ac:dyDescent="0.25">
      <c r="A217" s="4">
        <v>43578</v>
      </c>
      <c r="B217" s="5">
        <v>0.62521123842592596</v>
      </c>
      <c r="C217" s="7">
        <v>1</v>
      </c>
      <c r="D217" s="6" t="s">
        <v>32</v>
      </c>
      <c r="G217" s="6">
        <v>1.1217699999999999</v>
      </c>
      <c r="H217" s="6">
        <v>1121770</v>
      </c>
      <c r="I217" s="7" t="s">
        <v>63</v>
      </c>
      <c r="J217" s="7" t="s">
        <v>65</v>
      </c>
      <c r="K217" s="7" t="s">
        <v>67</v>
      </c>
      <c r="L217" s="6">
        <v>1.1217600000000001</v>
      </c>
      <c r="M217" s="6">
        <v>1.1217600000000001</v>
      </c>
    </row>
    <row r="218" spans="1:13" s="6" customFormat="1" x14ac:dyDescent="0.25">
      <c r="A218" s="4">
        <v>43578</v>
      </c>
      <c r="B218" s="5">
        <v>0.62521138888888894</v>
      </c>
      <c r="C218" s="7">
        <v>1</v>
      </c>
      <c r="D218" s="6" t="s">
        <v>40</v>
      </c>
      <c r="E218" s="6">
        <f>AVERAGE(G218,G220,G222,G224:G226,G237:G238)</f>
        <v>1.2955687499999999</v>
      </c>
      <c r="F218" s="6">
        <f>SUM(H218,H220,H222,H224:H226,H237:H238)</f>
        <v>42750.439999999995</v>
      </c>
      <c r="G218" s="6">
        <v>1.2961800000000001</v>
      </c>
      <c r="H218" s="6">
        <v>3888.31</v>
      </c>
      <c r="I218" s="7" t="s">
        <v>63</v>
      </c>
      <c r="J218" s="7" t="s">
        <v>65</v>
      </c>
      <c r="K218" s="7" t="s">
        <v>67</v>
      </c>
      <c r="L218" s="6">
        <v>1.29606</v>
      </c>
      <c r="M218" s="6">
        <v>1.29613</v>
      </c>
    </row>
    <row r="219" spans="1:13" s="6" customFormat="1" x14ac:dyDescent="0.25">
      <c r="A219" s="4">
        <v>43578</v>
      </c>
      <c r="B219" s="5">
        <v>0.62529462962962967</v>
      </c>
      <c r="C219" s="7">
        <v>1</v>
      </c>
      <c r="D219" s="6" t="s">
        <v>32</v>
      </c>
      <c r="G219" s="6">
        <v>1.12178</v>
      </c>
      <c r="H219" s="6">
        <v>2243560</v>
      </c>
      <c r="I219" s="7" t="s">
        <v>63</v>
      </c>
      <c r="J219" s="7" t="s">
        <v>65</v>
      </c>
      <c r="K219" s="7" t="s">
        <v>67</v>
      </c>
      <c r="L219" s="6">
        <v>1.12178</v>
      </c>
      <c r="M219" s="6">
        <v>1.12178</v>
      </c>
    </row>
    <row r="220" spans="1:13" s="6" customFormat="1" x14ac:dyDescent="0.25">
      <c r="A220" s="4">
        <v>43578</v>
      </c>
      <c r="B220" s="5">
        <v>0.62531674768518519</v>
      </c>
      <c r="C220" s="7">
        <v>1</v>
      </c>
      <c r="D220" s="6" t="s">
        <v>40</v>
      </c>
      <c r="G220" s="6">
        <v>1.29617</v>
      </c>
      <c r="H220" s="6">
        <v>5184.3599999999997</v>
      </c>
      <c r="I220" s="7" t="s">
        <v>63</v>
      </c>
      <c r="J220" s="7" t="s">
        <v>65</v>
      </c>
      <c r="K220" s="7" t="s">
        <v>67</v>
      </c>
      <c r="L220" s="6">
        <v>1.2960499999999999</v>
      </c>
      <c r="M220" s="6">
        <v>1.2961199999999999</v>
      </c>
    </row>
    <row r="221" spans="1:13" s="6" customFormat="1" x14ac:dyDescent="0.25">
      <c r="A221" s="4">
        <v>43578</v>
      </c>
      <c r="B221" s="5">
        <v>0.62547199074074078</v>
      </c>
      <c r="C221" s="7">
        <v>1</v>
      </c>
      <c r="D221" s="6" t="s">
        <v>32</v>
      </c>
      <c r="G221" s="6">
        <v>1.12174</v>
      </c>
      <c r="H221" s="6">
        <v>897392</v>
      </c>
      <c r="I221" s="7" t="s">
        <v>63</v>
      </c>
      <c r="J221" s="7" t="s">
        <v>65</v>
      </c>
      <c r="K221" s="7" t="s">
        <v>67</v>
      </c>
      <c r="L221" s="6">
        <v>1.1217299999999999</v>
      </c>
      <c r="M221" s="6">
        <v>1.12174</v>
      </c>
    </row>
    <row r="222" spans="1:13" s="6" customFormat="1" x14ac:dyDescent="0.25">
      <c r="A222" s="4">
        <v>43578</v>
      </c>
      <c r="B222" s="5">
        <v>0.62549396990740747</v>
      </c>
      <c r="C222" s="7">
        <v>1</v>
      </c>
      <c r="D222" s="6" t="s">
        <v>40</v>
      </c>
      <c r="G222" s="6">
        <v>1.2961199999999999</v>
      </c>
      <c r="H222" s="6">
        <v>2592.25</v>
      </c>
      <c r="I222" s="7" t="s">
        <v>63</v>
      </c>
      <c r="J222" s="7" t="s">
        <v>65</v>
      </c>
      <c r="K222" s="7" t="s">
        <v>67</v>
      </c>
      <c r="L222" s="6">
        <v>1.2960499999999999</v>
      </c>
      <c r="M222" s="6">
        <v>1.2961199999999999</v>
      </c>
    </row>
    <row r="223" spans="1:13" s="6" customFormat="1" x14ac:dyDescent="0.25">
      <c r="A223" s="4">
        <v>43578</v>
      </c>
      <c r="B223" s="5">
        <v>0.62560309027777772</v>
      </c>
      <c r="C223" s="7">
        <v>1</v>
      </c>
      <c r="D223" s="6" t="s">
        <v>3</v>
      </c>
      <c r="G223" s="6">
        <v>2.5099999999999998</v>
      </c>
      <c r="H223" s="6">
        <v>251</v>
      </c>
      <c r="I223" s="7" t="s">
        <v>63</v>
      </c>
      <c r="J223" s="7" t="s">
        <v>65</v>
      </c>
      <c r="K223" s="7" t="s">
        <v>67</v>
      </c>
      <c r="L223" s="6">
        <v>2.5099999999999998</v>
      </c>
      <c r="M223" s="6">
        <v>2.512</v>
      </c>
    </row>
    <row r="224" spans="1:13" s="6" customFormat="1" x14ac:dyDescent="0.25">
      <c r="A224" s="4">
        <v>43578</v>
      </c>
      <c r="B224" s="5">
        <v>0.62578640046296297</v>
      </c>
      <c r="C224" s="7">
        <v>1</v>
      </c>
      <c r="D224" s="6" t="s">
        <v>40</v>
      </c>
      <c r="G224" s="6">
        <v>1.2953699999999999</v>
      </c>
      <c r="H224" s="6">
        <v>1295.3699999999999</v>
      </c>
      <c r="I224" s="7" t="s">
        <v>63</v>
      </c>
      <c r="J224" s="7" t="s">
        <v>65</v>
      </c>
      <c r="K224" s="7" t="s">
        <v>67</v>
      </c>
      <c r="L224" s="6">
        <v>1.29542</v>
      </c>
      <c r="M224" s="6">
        <v>1.2954699999999999</v>
      </c>
    </row>
    <row r="225" spans="1:13" s="6" customFormat="1" x14ac:dyDescent="0.25">
      <c r="A225" s="4">
        <v>43578</v>
      </c>
      <c r="B225" s="5">
        <v>0.62591712962962964</v>
      </c>
      <c r="C225" s="7">
        <v>1</v>
      </c>
      <c r="D225" s="6" t="s">
        <v>40</v>
      </c>
      <c r="G225" s="6">
        <v>1.2953699999999999</v>
      </c>
      <c r="H225" s="6">
        <v>5181.67</v>
      </c>
      <c r="I225" s="7" t="s">
        <v>63</v>
      </c>
      <c r="J225" s="7" t="s">
        <v>65</v>
      </c>
      <c r="K225" s="7" t="s">
        <v>67</v>
      </c>
      <c r="L225" s="6">
        <v>1.29542</v>
      </c>
      <c r="M225" s="6">
        <v>1.2954699999999999</v>
      </c>
    </row>
    <row r="226" spans="1:13" s="6" customFormat="1" x14ac:dyDescent="0.25">
      <c r="A226" s="4">
        <v>43578</v>
      </c>
      <c r="B226" s="5">
        <v>0.62597494212962956</v>
      </c>
      <c r="C226" s="7">
        <v>1</v>
      </c>
      <c r="D226" s="6" t="s">
        <v>40</v>
      </c>
      <c r="G226" s="6">
        <v>1.2954000000000001</v>
      </c>
      <c r="H226" s="6">
        <v>12953.65</v>
      </c>
      <c r="I226" s="7" t="s">
        <v>63</v>
      </c>
      <c r="J226" s="7" t="s">
        <v>65</v>
      </c>
      <c r="K226" s="7" t="s">
        <v>67</v>
      </c>
      <c r="L226" s="6">
        <v>1.2953300000000001</v>
      </c>
      <c r="M226" s="6">
        <v>1.2954000000000001</v>
      </c>
    </row>
    <row r="227" spans="1:13" s="6" customFormat="1" x14ac:dyDescent="0.25">
      <c r="A227" s="4">
        <v>43578</v>
      </c>
      <c r="B227" s="5">
        <v>0.62598500000000001</v>
      </c>
      <c r="C227" s="7">
        <v>1</v>
      </c>
      <c r="D227" s="6" t="s">
        <v>32</v>
      </c>
      <c r="G227" s="6">
        <v>1.12168</v>
      </c>
      <c r="H227" s="6">
        <v>1121680</v>
      </c>
      <c r="I227" s="7" t="s">
        <v>63</v>
      </c>
      <c r="J227" s="7" t="s">
        <v>65</v>
      </c>
      <c r="K227" s="7" t="s">
        <v>67</v>
      </c>
      <c r="L227" s="6">
        <v>1.12168</v>
      </c>
      <c r="M227" s="6">
        <v>1.12168</v>
      </c>
    </row>
    <row r="228" spans="1:13" s="6" customFormat="1" x14ac:dyDescent="0.25">
      <c r="A228" s="4">
        <v>43578</v>
      </c>
      <c r="B228" s="5">
        <v>0.62603898148148152</v>
      </c>
      <c r="C228" s="7">
        <v>1</v>
      </c>
      <c r="D228" s="6" t="s">
        <v>32</v>
      </c>
      <c r="G228" s="6">
        <v>1.1214999999999999</v>
      </c>
      <c r="H228" s="6">
        <v>11215.3</v>
      </c>
      <c r="I228" s="7" t="s">
        <v>63</v>
      </c>
      <c r="J228" s="7" t="s">
        <v>65</v>
      </c>
      <c r="K228" s="7" t="s">
        <v>67</v>
      </c>
      <c r="L228" s="6">
        <v>1.1214999999999999</v>
      </c>
      <c r="M228" s="6">
        <v>1.1215599999999999</v>
      </c>
    </row>
    <row r="229" spans="1:13" s="6" customFormat="1" x14ac:dyDescent="0.25">
      <c r="A229" s="4">
        <v>43578</v>
      </c>
      <c r="B229" s="5">
        <v>0.62609009259259263</v>
      </c>
      <c r="C229" s="7">
        <v>1</v>
      </c>
      <c r="D229" s="6" t="s">
        <v>32</v>
      </c>
      <c r="G229" s="6">
        <v>1.12158</v>
      </c>
      <c r="H229" s="6">
        <v>1121580</v>
      </c>
      <c r="I229" s="7" t="s">
        <v>63</v>
      </c>
      <c r="J229" s="7" t="s">
        <v>65</v>
      </c>
      <c r="K229" s="7" t="s">
        <v>67</v>
      </c>
      <c r="L229" s="6">
        <v>1.12157</v>
      </c>
      <c r="M229" s="6">
        <v>1.12158</v>
      </c>
    </row>
    <row r="230" spans="1:13" s="6" customFormat="1" x14ac:dyDescent="0.25">
      <c r="A230" s="4">
        <v>43578</v>
      </c>
      <c r="B230" s="5">
        <v>0.62611366898148146</v>
      </c>
      <c r="C230" s="7">
        <v>1</v>
      </c>
      <c r="D230" s="6" t="s">
        <v>32</v>
      </c>
      <c r="G230" s="6">
        <v>1.1214900000000001</v>
      </c>
      <c r="H230" s="6">
        <v>560745</v>
      </c>
      <c r="I230" s="7" t="s">
        <v>63</v>
      </c>
      <c r="J230" s="7" t="s">
        <v>65</v>
      </c>
      <c r="K230" s="7" t="s">
        <v>67</v>
      </c>
      <c r="L230" s="6">
        <v>1.1215200000000001</v>
      </c>
      <c r="M230" s="6">
        <v>1.1214999999999999</v>
      </c>
    </row>
    <row r="231" spans="1:13" s="6" customFormat="1" x14ac:dyDescent="0.25">
      <c r="A231" s="4">
        <v>43578</v>
      </c>
      <c r="B231" s="5">
        <v>0.62611831018518516</v>
      </c>
      <c r="C231" s="7">
        <v>1</v>
      </c>
      <c r="D231" s="6" t="s">
        <v>38</v>
      </c>
      <c r="G231" s="6">
        <v>145.03800000000001</v>
      </c>
      <c r="H231" s="6">
        <v>1295.1600000000001</v>
      </c>
      <c r="I231" s="7" t="s">
        <v>63</v>
      </c>
      <c r="J231" s="7" t="s">
        <v>65</v>
      </c>
      <c r="K231" s="7" t="s">
        <v>67</v>
      </c>
      <c r="L231" s="6">
        <v>145.023</v>
      </c>
      <c r="M231" s="6">
        <v>145.03299999999999</v>
      </c>
    </row>
    <row r="232" spans="1:13" s="6" customFormat="1" x14ac:dyDescent="0.25">
      <c r="A232" s="4">
        <v>43578</v>
      </c>
      <c r="B232" s="5">
        <v>0.62614160879629632</v>
      </c>
      <c r="C232" s="7">
        <v>1</v>
      </c>
      <c r="D232" s="6" t="s">
        <v>32</v>
      </c>
      <c r="G232" s="6">
        <v>1.12148</v>
      </c>
      <c r="H232" s="6">
        <v>560740</v>
      </c>
      <c r="I232" s="7" t="s">
        <v>63</v>
      </c>
      <c r="J232" s="7" t="s">
        <v>65</v>
      </c>
      <c r="K232" s="7" t="s">
        <v>67</v>
      </c>
      <c r="L232" s="6">
        <v>1.12151</v>
      </c>
      <c r="M232" s="6">
        <v>1.12148</v>
      </c>
    </row>
    <row r="233" spans="1:13" s="6" customFormat="1" x14ac:dyDescent="0.25">
      <c r="A233" s="4">
        <v>43578</v>
      </c>
      <c r="B233" s="5">
        <v>0.62616065972222223</v>
      </c>
      <c r="C233" s="7">
        <v>1</v>
      </c>
      <c r="D233" s="6" t="s">
        <v>32</v>
      </c>
      <c r="G233" s="6">
        <v>1.1214900000000001</v>
      </c>
      <c r="H233" s="6">
        <v>2242980</v>
      </c>
      <c r="I233" s="7" t="s">
        <v>63</v>
      </c>
      <c r="J233" s="7" t="s">
        <v>65</v>
      </c>
      <c r="K233" s="7" t="s">
        <v>67</v>
      </c>
      <c r="L233" s="6">
        <v>1.12147</v>
      </c>
      <c r="M233" s="6">
        <v>1.1214900000000001</v>
      </c>
    </row>
    <row r="234" spans="1:13" s="6" customFormat="1" x14ac:dyDescent="0.25">
      <c r="A234" s="4">
        <v>43578</v>
      </c>
      <c r="B234" s="5">
        <v>0.62624342592592586</v>
      </c>
      <c r="C234" s="7">
        <v>1</v>
      </c>
      <c r="D234" s="6" t="s">
        <v>32</v>
      </c>
      <c r="G234" s="6">
        <v>1.12148</v>
      </c>
      <c r="H234" s="6">
        <v>1121480</v>
      </c>
      <c r="I234" s="7" t="s">
        <v>63</v>
      </c>
      <c r="J234" s="7" t="s">
        <v>65</v>
      </c>
      <c r="K234" s="7" t="s">
        <v>67</v>
      </c>
      <c r="L234" s="6">
        <v>1.12147</v>
      </c>
      <c r="M234" s="6">
        <v>1.1214900000000001</v>
      </c>
    </row>
    <row r="235" spans="1:13" s="6" customFormat="1" x14ac:dyDescent="0.25">
      <c r="A235" s="4">
        <v>43578</v>
      </c>
      <c r="B235" s="5">
        <v>0.62631369212962962</v>
      </c>
      <c r="C235" s="7">
        <v>1</v>
      </c>
      <c r="D235" s="6" t="s">
        <v>32</v>
      </c>
      <c r="G235" s="6">
        <v>1.1214999999999999</v>
      </c>
      <c r="H235" s="6">
        <v>2243000</v>
      </c>
      <c r="I235" s="7" t="s">
        <v>63</v>
      </c>
      <c r="J235" s="7" t="s">
        <v>65</v>
      </c>
      <c r="K235" s="7" t="s">
        <v>67</v>
      </c>
      <c r="L235" s="6">
        <v>1.12148</v>
      </c>
      <c r="M235" s="6">
        <v>1.1214900000000001</v>
      </c>
    </row>
    <row r="236" spans="1:13" s="6" customFormat="1" x14ac:dyDescent="0.25">
      <c r="A236" s="4">
        <v>43578</v>
      </c>
      <c r="B236" s="5">
        <v>0.62636876157407406</v>
      </c>
      <c r="C236" s="7">
        <v>1</v>
      </c>
      <c r="D236" s="6" t="s">
        <v>32</v>
      </c>
      <c r="G236" s="6">
        <v>1.12158</v>
      </c>
      <c r="H236" s="6">
        <v>2243160</v>
      </c>
      <c r="I236" s="7" t="s">
        <v>63</v>
      </c>
      <c r="J236" s="7" t="s">
        <v>65</v>
      </c>
      <c r="K236" s="7" t="s">
        <v>67</v>
      </c>
      <c r="L236" s="6">
        <v>1.1215599999999999</v>
      </c>
      <c r="M236" s="6">
        <v>1.12155</v>
      </c>
    </row>
    <row r="237" spans="1:13" s="6" customFormat="1" x14ac:dyDescent="0.25">
      <c r="A237" s="4">
        <v>43578</v>
      </c>
      <c r="B237" s="5">
        <v>0.62637267361111115</v>
      </c>
      <c r="C237" s="7">
        <v>1</v>
      </c>
      <c r="D237" s="6" t="s">
        <v>40</v>
      </c>
      <c r="G237" s="6">
        <v>1.29494</v>
      </c>
      <c r="H237" s="6">
        <v>5179.9799999999996</v>
      </c>
      <c r="I237" s="7" t="s">
        <v>63</v>
      </c>
      <c r="J237" s="7" t="s">
        <v>65</v>
      </c>
      <c r="K237" s="7" t="s">
        <v>67</v>
      </c>
      <c r="L237" s="6">
        <v>1.2949999999999999</v>
      </c>
      <c r="M237" s="6">
        <v>1.29504</v>
      </c>
    </row>
    <row r="238" spans="1:13" s="6" customFormat="1" x14ac:dyDescent="0.25">
      <c r="A238" s="4">
        <v>43578</v>
      </c>
      <c r="B238" s="5">
        <v>0.62637325231481478</v>
      </c>
      <c r="C238" s="7">
        <v>1</v>
      </c>
      <c r="D238" s="6" t="s">
        <v>40</v>
      </c>
      <c r="G238" s="6">
        <v>1.2949999999999999</v>
      </c>
      <c r="H238" s="6">
        <v>6474.85</v>
      </c>
      <c r="I238" s="7" t="s">
        <v>63</v>
      </c>
      <c r="J238" s="7" t="s">
        <v>65</v>
      </c>
      <c r="K238" s="7" t="s">
        <v>67</v>
      </c>
      <c r="L238" s="6">
        <v>1.2949999999999999</v>
      </c>
      <c r="M238" s="6">
        <v>1.2950299999999999</v>
      </c>
    </row>
    <row r="239" spans="1:13" s="6" customFormat="1" x14ac:dyDescent="0.25">
      <c r="A239" s="4">
        <v>43579</v>
      </c>
      <c r="B239" s="5">
        <v>0.37502336805555553</v>
      </c>
      <c r="C239" s="7">
        <v>1</v>
      </c>
      <c r="D239" s="6" t="s">
        <v>40</v>
      </c>
      <c r="E239" s="6">
        <f>AVERAGE(G239:G242)</f>
        <v>1.2921125000000002</v>
      </c>
      <c r="F239" s="6">
        <f>SUM(H239:H242)</f>
        <v>158928.59999999998</v>
      </c>
      <c r="G239" s="6">
        <v>1.29237</v>
      </c>
      <c r="H239" s="6">
        <v>1292.3699999999999</v>
      </c>
      <c r="I239" s="7" t="s">
        <v>63</v>
      </c>
      <c r="J239" s="7" t="s">
        <v>65</v>
      </c>
      <c r="K239" s="7" t="s">
        <v>67</v>
      </c>
      <c r="L239" s="6">
        <v>1.2924199999999999</v>
      </c>
      <c r="M239" s="6">
        <v>1.2924800000000001</v>
      </c>
    </row>
    <row r="240" spans="1:13" s="6" customFormat="1" x14ac:dyDescent="0.25">
      <c r="A240" s="4">
        <v>43579</v>
      </c>
      <c r="B240" s="5">
        <v>0.37537408564814817</v>
      </c>
      <c r="C240" s="7">
        <v>1</v>
      </c>
      <c r="D240" s="6" t="s">
        <v>40</v>
      </c>
      <c r="G240" s="6">
        <v>1.29234</v>
      </c>
      <c r="H240" s="6">
        <v>77540.399999999994</v>
      </c>
      <c r="I240" s="7" t="s">
        <v>63</v>
      </c>
      <c r="J240" s="7" t="s">
        <v>65</v>
      </c>
      <c r="K240" s="7" t="s">
        <v>67</v>
      </c>
      <c r="L240" s="6">
        <v>1.29226</v>
      </c>
      <c r="M240" s="6">
        <v>1.29234</v>
      </c>
    </row>
    <row r="241" spans="1:13" s="6" customFormat="1" x14ac:dyDescent="0.25">
      <c r="A241" s="4">
        <v>43579</v>
      </c>
      <c r="B241" s="5">
        <v>0.37585346064814812</v>
      </c>
      <c r="C241" s="7">
        <v>1</v>
      </c>
      <c r="D241" s="6" t="s">
        <v>40</v>
      </c>
      <c r="G241" s="6">
        <v>1.2918700000000001</v>
      </c>
      <c r="H241" s="6">
        <v>77512.2</v>
      </c>
      <c r="I241" s="7" t="s">
        <v>63</v>
      </c>
      <c r="J241" s="7" t="s">
        <v>65</v>
      </c>
      <c r="K241" s="7" t="s">
        <v>67</v>
      </c>
      <c r="L241" s="6">
        <v>1.2918700000000001</v>
      </c>
      <c r="M241" s="6">
        <v>1.29192</v>
      </c>
    </row>
    <row r="242" spans="1:13" s="6" customFormat="1" x14ac:dyDescent="0.25">
      <c r="A242" s="4">
        <v>43579</v>
      </c>
      <c r="B242" s="5">
        <v>0.37586099537037038</v>
      </c>
      <c r="C242" s="7">
        <v>1</v>
      </c>
      <c r="D242" s="6" t="s">
        <v>40</v>
      </c>
      <c r="G242" s="6">
        <v>1.2918700000000001</v>
      </c>
      <c r="H242" s="6">
        <v>2583.63</v>
      </c>
      <c r="I242" s="7" t="s">
        <v>63</v>
      </c>
      <c r="J242" s="7" t="s">
        <v>65</v>
      </c>
      <c r="K242" s="7" t="s">
        <v>67</v>
      </c>
      <c r="L242" s="6">
        <v>1.29179</v>
      </c>
      <c r="M242" s="6">
        <v>1.2918700000000001</v>
      </c>
    </row>
    <row r="243" spans="1:13" s="6" customFormat="1" x14ac:dyDescent="0.25">
      <c r="A243" s="4">
        <v>43579</v>
      </c>
      <c r="B243" s="5">
        <v>0.37586348379629625</v>
      </c>
      <c r="C243" s="7">
        <v>1</v>
      </c>
      <c r="D243" s="6" t="s">
        <v>21</v>
      </c>
      <c r="G243" s="6">
        <v>0.70326</v>
      </c>
      <c r="H243" s="6">
        <v>1406.3</v>
      </c>
      <c r="I243" s="7" t="s">
        <v>63</v>
      </c>
      <c r="J243" s="7" t="s">
        <v>65</v>
      </c>
      <c r="K243" s="7" t="s">
        <v>67</v>
      </c>
      <c r="L243" s="6">
        <v>0.70330999999999999</v>
      </c>
      <c r="M243" s="6">
        <v>0.70337000000000005</v>
      </c>
    </row>
    <row r="244" spans="1:13" s="6" customFormat="1" x14ac:dyDescent="0.25">
      <c r="A244" s="4">
        <v>43579</v>
      </c>
      <c r="B244" s="5">
        <v>0.37616778935185186</v>
      </c>
      <c r="C244" s="7">
        <v>1</v>
      </c>
      <c r="D244" s="6" t="s">
        <v>30</v>
      </c>
      <c r="G244" s="6">
        <v>1.6932</v>
      </c>
      <c r="H244" s="6">
        <v>2241.52</v>
      </c>
      <c r="I244" s="7" t="s">
        <v>63</v>
      </c>
      <c r="J244" s="7" t="s">
        <v>65</v>
      </c>
      <c r="K244" s="7" t="s">
        <v>67</v>
      </c>
      <c r="L244" s="6">
        <v>1.6930099999999999</v>
      </c>
      <c r="M244" s="6">
        <v>1.69313</v>
      </c>
    </row>
    <row r="245" spans="1:13" s="6" customFormat="1" x14ac:dyDescent="0.25">
      <c r="A245" s="4">
        <v>43579</v>
      </c>
      <c r="B245" s="5">
        <v>0.45907421296296297</v>
      </c>
      <c r="C245" s="7">
        <v>1</v>
      </c>
      <c r="D245" s="6" t="s">
        <v>25</v>
      </c>
      <c r="G245" s="6">
        <v>1.5925</v>
      </c>
      <c r="H245" s="6">
        <v>3364.62</v>
      </c>
      <c r="I245" s="7" t="s">
        <v>63</v>
      </c>
      <c r="J245" s="7" t="s">
        <v>65</v>
      </c>
      <c r="K245" s="7" t="s">
        <v>67</v>
      </c>
      <c r="L245" s="6">
        <v>1.5923</v>
      </c>
      <c r="M245" s="6">
        <v>1.59243</v>
      </c>
    </row>
    <row r="246" spans="1:13" s="6" customFormat="1" x14ac:dyDescent="0.25">
      <c r="A246" s="4">
        <v>43579</v>
      </c>
      <c r="B246" s="5">
        <v>0.54194400462962966</v>
      </c>
      <c r="C246" s="7">
        <v>1</v>
      </c>
      <c r="D246" s="6" t="s">
        <v>40</v>
      </c>
      <c r="G246" s="6">
        <v>1.2936399999999999</v>
      </c>
      <c r="H246" s="6">
        <v>12936.4</v>
      </c>
      <c r="I246" s="7" t="s">
        <v>63</v>
      </c>
      <c r="J246" s="7" t="s">
        <v>65</v>
      </c>
      <c r="K246" s="7" t="s">
        <v>66</v>
      </c>
      <c r="L246" s="6">
        <v>1.29362</v>
      </c>
      <c r="M246" s="6">
        <v>1.2936399999999999</v>
      </c>
    </row>
    <row r="247" spans="1:13" s="6" customFormat="1" x14ac:dyDescent="0.25">
      <c r="A247" s="4">
        <v>43579</v>
      </c>
      <c r="B247" s="5">
        <v>0.62529335648148143</v>
      </c>
      <c r="C247" s="7">
        <v>1</v>
      </c>
      <c r="D247" s="6" t="s">
        <v>56</v>
      </c>
      <c r="E247" s="6">
        <f>AVERAGE(G247,G258)</f>
        <v>1270.895</v>
      </c>
      <c r="F247" s="6">
        <f>SUM(H247,H258)</f>
        <v>25417.9</v>
      </c>
      <c r="G247" s="6">
        <v>1270.8399999999999</v>
      </c>
      <c r="H247" s="6">
        <v>12708.4</v>
      </c>
      <c r="I247" s="7" t="s">
        <v>63</v>
      </c>
      <c r="J247" s="7" t="s">
        <v>65</v>
      </c>
      <c r="K247" s="7" t="s">
        <v>66</v>
      </c>
      <c r="L247" s="6">
        <v>1270.78</v>
      </c>
      <c r="M247" s="6">
        <v>1270.8399999999999</v>
      </c>
    </row>
    <row r="248" spans="1:13" s="6" customFormat="1" x14ac:dyDescent="0.25">
      <c r="A248" s="4">
        <v>43579</v>
      </c>
      <c r="B248" s="5">
        <v>0.62533000000000005</v>
      </c>
      <c r="C248" s="7">
        <v>1</v>
      </c>
      <c r="D248" s="6" t="s">
        <v>32</v>
      </c>
      <c r="E248" s="6">
        <f>AVERAGE(G248:G249,G251:G255,G260,G267:G270)</f>
        <v>1.1199291666666666</v>
      </c>
      <c r="F248" s="6">
        <f>SUM(H248:H249,H251:H255,H260,H267:H270)</f>
        <v>396462</v>
      </c>
      <c r="G248" s="6">
        <v>1.12012</v>
      </c>
      <c r="H248" s="6">
        <v>22401.8</v>
      </c>
      <c r="I248" s="7" t="s">
        <v>63</v>
      </c>
      <c r="J248" s="7" t="s">
        <v>65</v>
      </c>
      <c r="K248" s="7" t="s">
        <v>67</v>
      </c>
      <c r="L248" s="6">
        <v>1.1200699999999999</v>
      </c>
      <c r="M248" s="6">
        <v>1.1201099999999999</v>
      </c>
    </row>
    <row r="249" spans="1:13" s="6" customFormat="1" x14ac:dyDescent="0.25">
      <c r="A249" s="4">
        <v>43579</v>
      </c>
      <c r="B249" s="5">
        <v>0.6253340277777778</v>
      </c>
      <c r="C249" s="7">
        <v>1</v>
      </c>
      <c r="D249" s="6" t="s">
        <v>32</v>
      </c>
      <c r="G249" s="6">
        <v>1.12009</v>
      </c>
      <c r="H249" s="6">
        <v>112006.5</v>
      </c>
      <c r="I249" s="7" t="s">
        <v>63</v>
      </c>
      <c r="J249" s="7" t="s">
        <v>65</v>
      </c>
      <c r="K249" s="7" t="s">
        <v>67</v>
      </c>
      <c r="L249" s="6">
        <v>1.1200399999999999</v>
      </c>
      <c r="M249" s="6">
        <v>1.12009</v>
      </c>
    </row>
    <row r="250" spans="1:13" s="6" customFormat="1" x14ac:dyDescent="0.25">
      <c r="A250" s="4">
        <v>43579</v>
      </c>
      <c r="B250" s="5">
        <v>0.6253730092592592</v>
      </c>
      <c r="C250" s="7">
        <v>1</v>
      </c>
      <c r="D250" s="6" t="s">
        <v>40</v>
      </c>
      <c r="G250" s="6">
        <v>1.2952399999999999</v>
      </c>
      <c r="H250" s="6">
        <v>15542.41</v>
      </c>
      <c r="I250" s="7" t="s">
        <v>63</v>
      </c>
      <c r="J250" s="7" t="s">
        <v>65</v>
      </c>
      <c r="K250" s="7" t="s">
        <v>67</v>
      </c>
      <c r="L250" s="6">
        <v>1.2951600000000001</v>
      </c>
      <c r="M250" s="6">
        <v>1.2952399999999999</v>
      </c>
    </row>
    <row r="251" spans="1:13" s="6" customFormat="1" x14ac:dyDescent="0.25">
      <c r="A251" s="4">
        <v>43579</v>
      </c>
      <c r="B251" s="5">
        <v>0.62544153935185187</v>
      </c>
      <c r="C251" s="7">
        <v>1</v>
      </c>
      <c r="D251" s="6" t="s">
        <v>32</v>
      </c>
      <c r="G251" s="6">
        <v>1.1201099999999999</v>
      </c>
      <c r="H251" s="6">
        <v>28002</v>
      </c>
      <c r="I251" s="7" t="s">
        <v>63</v>
      </c>
      <c r="J251" s="7" t="s">
        <v>65</v>
      </c>
      <c r="K251" s="7" t="s">
        <v>67</v>
      </c>
      <c r="L251" s="6">
        <v>1.12005</v>
      </c>
      <c r="M251" s="6">
        <v>1.1201099999999999</v>
      </c>
    </row>
    <row r="252" spans="1:13" s="6" customFormat="1" x14ac:dyDescent="0.25">
      <c r="A252" s="4">
        <v>43579</v>
      </c>
      <c r="B252" s="5">
        <v>0.62544791666666666</v>
      </c>
      <c r="C252" s="7">
        <v>1</v>
      </c>
      <c r="D252" s="6" t="s">
        <v>32</v>
      </c>
      <c r="G252" s="6">
        <v>1.1201099999999999</v>
      </c>
      <c r="H252" s="6">
        <v>28002</v>
      </c>
      <c r="I252" s="7" t="s">
        <v>63</v>
      </c>
      <c r="J252" s="7" t="s">
        <v>65</v>
      </c>
      <c r="K252" s="7" t="s">
        <v>67</v>
      </c>
      <c r="L252" s="6">
        <v>1.12005</v>
      </c>
      <c r="M252" s="6">
        <v>1.1201099999999999</v>
      </c>
    </row>
    <row r="253" spans="1:13" s="6" customFormat="1" x14ac:dyDescent="0.25">
      <c r="A253" s="4">
        <v>43579</v>
      </c>
      <c r="B253" s="5">
        <v>0.62545104166666665</v>
      </c>
      <c r="C253" s="7">
        <v>1</v>
      </c>
      <c r="D253" s="6" t="s">
        <v>32</v>
      </c>
      <c r="G253" s="6">
        <v>1.1201099999999999</v>
      </c>
      <c r="H253" s="6">
        <v>28002</v>
      </c>
      <c r="I253" s="7" t="s">
        <v>63</v>
      </c>
      <c r="J253" s="7" t="s">
        <v>65</v>
      </c>
      <c r="K253" s="7" t="s">
        <v>67</v>
      </c>
      <c r="L253" s="6">
        <v>1.12005</v>
      </c>
      <c r="M253" s="6">
        <v>1.1201099999999999</v>
      </c>
    </row>
    <row r="254" spans="1:13" s="6" customFormat="1" x14ac:dyDescent="0.25">
      <c r="A254" s="4">
        <v>43579</v>
      </c>
      <c r="B254" s="5">
        <v>0.62545416666666664</v>
      </c>
      <c r="C254" s="7">
        <v>1</v>
      </c>
      <c r="D254" s="6" t="s">
        <v>32</v>
      </c>
      <c r="G254" s="6">
        <v>1.1201099999999999</v>
      </c>
      <c r="H254" s="6">
        <v>28002</v>
      </c>
      <c r="I254" s="7" t="s">
        <v>63</v>
      </c>
      <c r="J254" s="7" t="s">
        <v>65</v>
      </c>
      <c r="K254" s="7" t="s">
        <v>67</v>
      </c>
      <c r="L254" s="6">
        <v>1.12005</v>
      </c>
      <c r="M254" s="6">
        <v>1.1201099999999999</v>
      </c>
    </row>
    <row r="255" spans="1:13" s="6" customFormat="1" x14ac:dyDescent="0.25">
      <c r="A255" s="4">
        <v>43579</v>
      </c>
      <c r="B255" s="5">
        <v>0.62545732638888885</v>
      </c>
      <c r="C255" s="7">
        <v>1</v>
      </c>
      <c r="D255" s="6" t="s">
        <v>32</v>
      </c>
      <c r="G255" s="6">
        <v>1.1201099999999999</v>
      </c>
      <c r="H255" s="6">
        <v>28002</v>
      </c>
      <c r="I255" s="7" t="s">
        <v>63</v>
      </c>
      <c r="J255" s="7" t="s">
        <v>65</v>
      </c>
      <c r="K255" s="7" t="s">
        <v>67</v>
      </c>
      <c r="L255" s="6">
        <v>1.12005</v>
      </c>
      <c r="M255" s="6">
        <v>1.1201099999999999</v>
      </c>
    </row>
    <row r="256" spans="1:13" s="6" customFormat="1" x14ac:dyDescent="0.25">
      <c r="A256" s="4">
        <v>43579</v>
      </c>
      <c r="B256" s="5">
        <v>0.62546130787037035</v>
      </c>
      <c r="C256" s="7">
        <v>1</v>
      </c>
      <c r="D256" s="6" t="s">
        <v>0</v>
      </c>
      <c r="E256" s="6">
        <f>AVERAGE(G256,G257,G259,G261)</f>
        <v>92.5625</v>
      </c>
      <c r="F256" s="6">
        <f>SUM(H256:H257,H259,H261)</f>
        <v>1735.31</v>
      </c>
      <c r="G256" s="6">
        <v>92.6</v>
      </c>
      <c r="H256" s="6">
        <v>347.25</v>
      </c>
      <c r="I256" s="7" t="s">
        <v>63</v>
      </c>
      <c r="J256" s="7" t="s">
        <v>65</v>
      </c>
      <c r="K256" s="7" t="s">
        <v>67</v>
      </c>
      <c r="L256" s="6">
        <v>92.6</v>
      </c>
      <c r="M256" s="6">
        <v>92.7</v>
      </c>
    </row>
    <row r="257" spans="1:13" s="6" customFormat="1" x14ac:dyDescent="0.25">
      <c r="A257" s="4">
        <v>43579</v>
      </c>
      <c r="B257" s="5">
        <v>0.62549131944444447</v>
      </c>
      <c r="C257" s="7">
        <v>1</v>
      </c>
      <c r="D257" s="6" t="s">
        <v>0</v>
      </c>
      <c r="G257" s="6">
        <v>92.6</v>
      </c>
      <c r="H257" s="6">
        <v>347.25</v>
      </c>
      <c r="I257" s="7" t="s">
        <v>63</v>
      </c>
      <c r="J257" s="7" t="s">
        <v>65</v>
      </c>
      <c r="K257" s="7" t="s">
        <v>67</v>
      </c>
      <c r="L257" s="6">
        <v>92.6</v>
      </c>
      <c r="M257" s="6">
        <v>92.7</v>
      </c>
    </row>
    <row r="258" spans="1:13" s="6" customFormat="1" x14ac:dyDescent="0.25">
      <c r="A258" s="4">
        <v>43579</v>
      </c>
      <c r="B258" s="5">
        <v>0.62557175925925923</v>
      </c>
      <c r="C258" s="7">
        <v>1</v>
      </c>
      <c r="D258" s="6" t="s">
        <v>56</v>
      </c>
      <c r="G258" s="6">
        <v>1270.95</v>
      </c>
      <c r="H258" s="6">
        <v>12709.5</v>
      </c>
      <c r="I258" s="7" t="s">
        <v>63</v>
      </c>
      <c r="J258" s="7" t="s">
        <v>65</v>
      </c>
      <c r="K258" s="7" t="s">
        <v>66</v>
      </c>
      <c r="L258" s="6">
        <v>1270.9000000000001</v>
      </c>
      <c r="M258" s="6">
        <v>1270.943</v>
      </c>
    </row>
    <row r="259" spans="1:13" s="6" customFormat="1" x14ac:dyDescent="0.25">
      <c r="A259" s="4">
        <v>43579</v>
      </c>
      <c r="B259" s="5">
        <v>0.62568855324074069</v>
      </c>
      <c r="C259" s="7">
        <v>1</v>
      </c>
      <c r="D259" s="6" t="s">
        <v>0</v>
      </c>
      <c r="G259" s="6">
        <v>92.55</v>
      </c>
      <c r="H259" s="6">
        <v>347.06</v>
      </c>
      <c r="I259" s="7" t="s">
        <v>63</v>
      </c>
      <c r="J259" s="7" t="s">
        <v>65</v>
      </c>
      <c r="K259" s="7" t="s">
        <v>67</v>
      </c>
      <c r="L259" s="6">
        <v>92.55</v>
      </c>
      <c r="M259" s="6">
        <v>92.65</v>
      </c>
    </row>
    <row r="260" spans="1:13" s="6" customFormat="1" x14ac:dyDescent="0.25">
      <c r="A260" s="4">
        <v>43579</v>
      </c>
      <c r="B260" s="5">
        <v>0.62570875000000004</v>
      </c>
      <c r="C260" s="7">
        <v>1</v>
      </c>
      <c r="D260" s="6" t="s">
        <v>32</v>
      </c>
      <c r="G260" s="6">
        <v>1.11995</v>
      </c>
      <c r="H260" s="6">
        <v>10079.82</v>
      </c>
      <c r="I260" s="7" t="s">
        <v>63</v>
      </c>
      <c r="J260" s="7" t="s">
        <v>65</v>
      </c>
      <c r="K260" s="7" t="s">
        <v>67</v>
      </c>
      <c r="L260" s="6">
        <v>1.11995</v>
      </c>
      <c r="M260" s="6">
        <v>1.12001</v>
      </c>
    </row>
    <row r="261" spans="1:13" s="6" customFormat="1" x14ac:dyDescent="0.25">
      <c r="A261" s="4">
        <v>43579</v>
      </c>
      <c r="B261" s="5">
        <v>0.62571563657407403</v>
      </c>
      <c r="C261" s="7">
        <v>1</v>
      </c>
      <c r="D261" s="6" t="s">
        <v>0</v>
      </c>
      <c r="G261" s="6">
        <v>92.5</v>
      </c>
      <c r="H261" s="6">
        <v>693.75</v>
      </c>
      <c r="I261" s="7" t="s">
        <v>63</v>
      </c>
      <c r="J261" s="7" t="s">
        <v>65</v>
      </c>
      <c r="K261" s="7" t="s">
        <v>67</v>
      </c>
      <c r="L261" s="6">
        <v>92.5</v>
      </c>
      <c r="M261" s="6">
        <v>92.6</v>
      </c>
    </row>
    <row r="262" spans="1:13" s="6" customFormat="1" x14ac:dyDescent="0.25">
      <c r="A262" s="4">
        <v>43579</v>
      </c>
      <c r="B262" s="5">
        <v>0.6257920023148148</v>
      </c>
      <c r="C262" s="7">
        <v>1</v>
      </c>
      <c r="D262" s="6" t="s">
        <v>17</v>
      </c>
      <c r="G262" s="6">
        <v>0.94528999999999996</v>
      </c>
      <c r="H262" s="6">
        <v>7029.05</v>
      </c>
      <c r="I262" s="7" t="s">
        <v>63</v>
      </c>
      <c r="J262" s="7" t="s">
        <v>65</v>
      </c>
      <c r="K262" s="7" t="s">
        <v>66</v>
      </c>
      <c r="L262" s="6">
        <v>0.94528999999999996</v>
      </c>
      <c r="M262" s="6">
        <v>0.94533999999999996</v>
      </c>
    </row>
    <row r="263" spans="1:13" s="6" customFormat="1" x14ac:dyDescent="0.25">
      <c r="A263" s="4">
        <v>43579</v>
      </c>
      <c r="B263" s="5">
        <v>0.62581372685185188</v>
      </c>
      <c r="C263" s="7">
        <v>1</v>
      </c>
      <c r="D263" s="6" t="s">
        <v>51</v>
      </c>
      <c r="E263" s="6">
        <f>AVERAGE(G263:G264,G266)</f>
        <v>5.888933333333334</v>
      </c>
      <c r="F263" s="6">
        <f>SUM(H263:H264,H266)</f>
        <v>300000</v>
      </c>
      <c r="G263" s="6">
        <v>5.8867500000000001</v>
      </c>
      <c r="H263" s="6">
        <v>100000</v>
      </c>
      <c r="I263" s="7" t="s">
        <v>63</v>
      </c>
      <c r="J263" s="7" t="s">
        <v>65</v>
      </c>
      <c r="K263" s="7" t="s">
        <v>67</v>
      </c>
      <c r="L263" s="6">
        <v>5.8867500000000001</v>
      </c>
      <c r="M263" s="6">
        <v>5.88734</v>
      </c>
    </row>
    <row r="264" spans="1:13" s="6" customFormat="1" x14ac:dyDescent="0.25">
      <c r="A264" s="4">
        <v>43579</v>
      </c>
      <c r="B264" s="5">
        <v>0.62629187500000005</v>
      </c>
      <c r="C264" s="7">
        <v>1</v>
      </c>
      <c r="D264" s="6" t="s">
        <v>51</v>
      </c>
      <c r="G264" s="6">
        <v>5.8899499999999998</v>
      </c>
      <c r="H264" s="6">
        <v>100000</v>
      </c>
      <c r="I264" s="7" t="s">
        <v>63</v>
      </c>
      <c r="J264" s="7" t="s">
        <v>65</v>
      </c>
      <c r="K264" s="7" t="s">
        <v>67</v>
      </c>
      <c r="L264" s="6">
        <v>5.8899699999999999</v>
      </c>
      <c r="M264" s="6">
        <v>5.89032</v>
      </c>
    </row>
    <row r="265" spans="1:13" s="6" customFormat="1" x14ac:dyDescent="0.25">
      <c r="A265" s="4">
        <v>43579</v>
      </c>
      <c r="B265" s="5">
        <v>0.62631234953703707</v>
      </c>
      <c r="C265" s="7">
        <v>1</v>
      </c>
      <c r="D265" s="6" t="s">
        <v>43</v>
      </c>
      <c r="G265" s="6">
        <v>0.66091999999999995</v>
      </c>
      <c r="H265" s="6">
        <v>9251.7099999999991</v>
      </c>
      <c r="I265" s="7" t="s">
        <v>63</v>
      </c>
      <c r="J265" s="7" t="s">
        <v>65</v>
      </c>
      <c r="K265" s="7" t="s">
        <v>67</v>
      </c>
      <c r="L265" s="6">
        <v>0.66096999999999995</v>
      </c>
      <c r="M265" s="6">
        <v>0.66105000000000003</v>
      </c>
    </row>
    <row r="266" spans="1:13" s="6" customFormat="1" x14ac:dyDescent="0.25">
      <c r="A266" s="4">
        <v>43579</v>
      </c>
      <c r="B266" s="5">
        <v>0.6263566435185185</v>
      </c>
      <c r="C266" s="7">
        <v>1</v>
      </c>
      <c r="D266" s="6" t="s">
        <v>51</v>
      </c>
      <c r="G266" s="6">
        <v>5.8901000000000003</v>
      </c>
      <c r="H266" s="6">
        <v>100000</v>
      </c>
      <c r="I266" s="7" t="s">
        <v>63</v>
      </c>
      <c r="J266" s="7" t="s">
        <v>65</v>
      </c>
      <c r="K266" s="7" t="s">
        <v>67</v>
      </c>
      <c r="L266" s="6">
        <v>5.8901599999999998</v>
      </c>
      <c r="M266" s="6">
        <v>5.89072</v>
      </c>
    </row>
    <row r="267" spans="1:13" s="6" customFormat="1" x14ac:dyDescent="0.25">
      <c r="A267" s="4">
        <v>43579</v>
      </c>
      <c r="B267" s="5">
        <v>0.62637559027777778</v>
      </c>
      <c r="C267" s="7">
        <v>1</v>
      </c>
      <c r="D267" s="6" t="s">
        <v>32</v>
      </c>
      <c r="G267" s="6">
        <v>1.11961</v>
      </c>
      <c r="H267" s="6">
        <v>27991</v>
      </c>
      <c r="I267" s="7" t="s">
        <v>63</v>
      </c>
      <c r="J267" s="7" t="s">
        <v>65</v>
      </c>
      <c r="K267" s="7" t="s">
        <v>67</v>
      </c>
      <c r="L267" s="6">
        <v>1.11961</v>
      </c>
      <c r="M267" s="6">
        <v>1.1196699999999999</v>
      </c>
    </row>
    <row r="268" spans="1:13" s="6" customFormat="1" x14ac:dyDescent="0.25">
      <c r="A268" s="4">
        <v>43579</v>
      </c>
      <c r="B268" s="5">
        <v>0.62638143518518519</v>
      </c>
      <c r="C268" s="7">
        <v>1</v>
      </c>
      <c r="D268" s="6" t="s">
        <v>32</v>
      </c>
      <c r="G268" s="6">
        <v>1.11961</v>
      </c>
      <c r="H268" s="6">
        <v>27991</v>
      </c>
      <c r="I268" s="7" t="s">
        <v>63</v>
      </c>
      <c r="J268" s="7" t="s">
        <v>65</v>
      </c>
      <c r="K268" s="7" t="s">
        <v>67</v>
      </c>
      <c r="L268" s="6">
        <v>1.11961</v>
      </c>
      <c r="M268" s="6">
        <v>1.1196699999999999</v>
      </c>
    </row>
    <row r="269" spans="1:13" s="6" customFormat="1" x14ac:dyDescent="0.25">
      <c r="A269" s="4">
        <v>43579</v>
      </c>
      <c r="B269" s="5">
        <v>0.62638445601851855</v>
      </c>
      <c r="C269" s="7">
        <v>1</v>
      </c>
      <c r="D269" s="6" t="s">
        <v>32</v>
      </c>
      <c r="G269" s="6">
        <v>1.11961</v>
      </c>
      <c r="H269" s="6">
        <v>27991</v>
      </c>
      <c r="I269" s="7" t="s">
        <v>63</v>
      </c>
      <c r="J269" s="7" t="s">
        <v>65</v>
      </c>
      <c r="K269" s="7" t="s">
        <v>67</v>
      </c>
      <c r="L269" s="6">
        <v>1.11961</v>
      </c>
      <c r="M269" s="6">
        <v>1.1196699999999999</v>
      </c>
    </row>
    <row r="270" spans="1:13" s="6" customFormat="1" x14ac:dyDescent="0.25">
      <c r="A270" s="4">
        <v>43579</v>
      </c>
      <c r="B270" s="5">
        <v>0.62638754629629634</v>
      </c>
      <c r="C270" s="7">
        <v>1</v>
      </c>
      <c r="D270" s="6" t="s">
        <v>32</v>
      </c>
      <c r="G270" s="6">
        <v>1.11961</v>
      </c>
      <c r="H270" s="6">
        <v>27990.880000000001</v>
      </c>
      <c r="I270" s="7" t="s">
        <v>63</v>
      </c>
      <c r="J270" s="7" t="s">
        <v>65</v>
      </c>
      <c r="K270" s="7" t="s">
        <v>67</v>
      </c>
      <c r="L270" s="6">
        <v>1.11961</v>
      </c>
      <c r="M270" s="6">
        <v>1.1196600000000001</v>
      </c>
    </row>
    <row r="271" spans="1:13" s="6" customFormat="1" x14ac:dyDescent="0.25">
      <c r="A271" s="4">
        <v>43580</v>
      </c>
      <c r="B271" s="5">
        <v>0.37511212962962964</v>
      </c>
      <c r="C271" s="7">
        <v>1</v>
      </c>
      <c r="D271" s="6" t="s">
        <v>40</v>
      </c>
      <c r="E271" s="6">
        <f>AVERAGE(G271:G272)</f>
        <v>1.29084</v>
      </c>
      <c r="F271" s="6">
        <f>SUM(H271:H272)</f>
        <v>154900.79999999999</v>
      </c>
      <c r="G271" s="6">
        <v>1.29064</v>
      </c>
      <c r="H271" s="6">
        <v>77438.399999999994</v>
      </c>
      <c r="I271" s="7" t="s">
        <v>63</v>
      </c>
      <c r="J271" s="7" t="s">
        <v>65</v>
      </c>
      <c r="K271" s="7" t="s">
        <v>67</v>
      </c>
      <c r="L271" s="6">
        <v>1.29057</v>
      </c>
      <c r="M271" s="6">
        <v>1.29064</v>
      </c>
    </row>
    <row r="272" spans="1:13" s="6" customFormat="1" x14ac:dyDescent="0.25">
      <c r="A272" s="4">
        <v>43580</v>
      </c>
      <c r="B272" s="5">
        <v>0.37549716435185188</v>
      </c>
      <c r="C272" s="7">
        <v>1</v>
      </c>
      <c r="D272" s="6" t="s">
        <v>40</v>
      </c>
      <c r="G272" s="6">
        <v>1.29104</v>
      </c>
      <c r="H272" s="6">
        <v>77462.399999999994</v>
      </c>
      <c r="I272" s="7" t="s">
        <v>63</v>
      </c>
      <c r="J272" s="7" t="s">
        <v>65</v>
      </c>
      <c r="K272" s="7" t="s">
        <v>67</v>
      </c>
      <c r="L272" s="6">
        <v>1.29104</v>
      </c>
      <c r="M272" s="6">
        <v>1.29111</v>
      </c>
    </row>
    <row r="273" spans="1:13" s="6" customFormat="1" x14ac:dyDescent="0.25">
      <c r="A273" s="4">
        <v>43580</v>
      </c>
      <c r="B273" s="5">
        <v>0.37606954861111114</v>
      </c>
      <c r="C273" s="7">
        <v>1</v>
      </c>
      <c r="D273" s="6" t="s">
        <v>32</v>
      </c>
      <c r="E273" s="6">
        <f>AVERAGE(G273:G275)</f>
        <v>1.1156566666666667</v>
      </c>
      <c r="F273" s="6">
        <f>SUM(H273:H275)</f>
        <v>16734.400000000001</v>
      </c>
      <c r="G273" s="6">
        <v>1.1156699999999999</v>
      </c>
      <c r="H273" s="6">
        <v>5578.2</v>
      </c>
      <c r="I273" s="7" t="s">
        <v>63</v>
      </c>
      <c r="J273" s="7" t="s">
        <v>65</v>
      </c>
      <c r="K273" s="7" t="s">
        <v>67</v>
      </c>
      <c r="L273" s="6">
        <v>1.11561</v>
      </c>
      <c r="M273" s="6">
        <v>1.1156699999999999</v>
      </c>
    </row>
    <row r="274" spans="1:13" s="6" customFormat="1" x14ac:dyDescent="0.25">
      <c r="A274" s="4">
        <v>43580</v>
      </c>
      <c r="B274" s="5">
        <v>0.37613275462962964</v>
      </c>
      <c r="C274" s="7">
        <v>1</v>
      </c>
      <c r="D274" s="6" t="s">
        <v>32</v>
      </c>
      <c r="G274" s="6">
        <v>1.11565</v>
      </c>
      <c r="H274" s="6">
        <v>5578.1</v>
      </c>
      <c r="I274" s="7" t="s">
        <v>63</v>
      </c>
      <c r="J274" s="7" t="s">
        <v>65</v>
      </c>
      <c r="K274" s="7" t="s">
        <v>67</v>
      </c>
      <c r="L274" s="6">
        <v>1.1155900000000001</v>
      </c>
      <c r="M274" s="6">
        <v>1.11565</v>
      </c>
    </row>
    <row r="275" spans="1:13" s="6" customFormat="1" x14ac:dyDescent="0.25">
      <c r="A275" s="4">
        <v>43580</v>
      </c>
      <c r="B275" s="5">
        <v>0.3761938773148148</v>
      </c>
      <c r="C275" s="7">
        <v>1</v>
      </c>
      <c r="D275" s="6" t="s">
        <v>32</v>
      </c>
      <c r="G275" s="6">
        <v>1.11565</v>
      </c>
      <c r="H275" s="6">
        <v>5578.1</v>
      </c>
      <c r="I275" s="7" t="s">
        <v>63</v>
      </c>
      <c r="J275" s="7" t="s">
        <v>65</v>
      </c>
      <c r="K275" s="7" t="s">
        <v>67</v>
      </c>
      <c r="L275" s="6">
        <v>1.1155900000000001</v>
      </c>
      <c r="M275" s="6">
        <v>1.11565</v>
      </c>
    </row>
    <row r="276" spans="1:13" s="6" customFormat="1" x14ac:dyDescent="0.25">
      <c r="A276" s="4">
        <v>43580</v>
      </c>
      <c r="B276" s="5">
        <v>0.4583450462962963</v>
      </c>
      <c r="C276" s="7">
        <v>1</v>
      </c>
      <c r="D276" s="6" t="s">
        <v>32</v>
      </c>
      <c r="E276" s="6">
        <f>AVERAGE(G276:G277,G279)</f>
        <v>1.1145833333333333</v>
      </c>
      <c r="F276" s="6">
        <f>SUM(H276:H277,H279)</f>
        <v>134855.78</v>
      </c>
      <c r="G276" s="6">
        <v>1.11473</v>
      </c>
      <c r="H276" s="6">
        <v>1114.78</v>
      </c>
      <c r="I276" s="7" t="s">
        <v>63</v>
      </c>
      <c r="J276" s="7" t="s">
        <v>65</v>
      </c>
      <c r="K276" s="7" t="s">
        <v>67</v>
      </c>
      <c r="L276" s="6">
        <v>1.1147499999999999</v>
      </c>
      <c r="M276" s="6">
        <v>1.1148100000000001</v>
      </c>
    </row>
    <row r="277" spans="1:13" s="6" customFormat="1" x14ac:dyDescent="0.25">
      <c r="A277" s="4">
        <v>43580</v>
      </c>
      <c r="B277" s="5">
        <v>0.45876033564814817</v>
      </c>
      <c r="C277" s="7">
        <v>1</v>
      </c>
      <c r="D277" s="6" t="s">
        <v>32</v>
      </c>
      <c r="G277" s="6">
        <v>1.1145400000000001</v>
      </c>
      <c r="H277" s="6">
        <v>111452</v>
      </c>
      <c r="I277" s="7" t="s">
        <v>63</v>
      </c>
      <c r="J277" s="7" t="s">
        <v>65</v>
      </c>
      <c r="K277" s="7" t="s">
        <v>67</v>
      </c>
      <c r="L277" s="6">
        <v>1.1145</v>
      </c>
      <c r="M277" s="6">
        <v>1.1145400000000001</v>
      </c>
    </row>
    <row r="278" spans="1:13" s="6" customFormat="1" x14ac:dyDescent="0.25">
      <c r="A278" s="4">
        <v>43580</v>
      </c>
      <c r="B278" s="5">
        <v>0.45890609953703704</v>
      </c>
      <c r="C278" s="7">
        <v>1</v>
      </c>
      <c r="D278" s="6" t="s">
        <v>48</v>
      </c>
      <c r="G278" s="6">
        <v>111.877</v>
      </c>
      <c r="H278" s="6">
        <v>13000</v>
      </c>
      <c r="I278" s="7" t="s">
        <v>63</v>
      </c>
      <c r="J278" s="7" t="s">
        <v>65</v>
      </c>
      <c r="K278" s="7" t="s">
        <v>67</v>
      </c>
      <c r="L278" s="6">
        <v>111.872</v>
      </c>
      <c r="M278" s="6">
        <v>111.877</v>
      </c>
    </row>
    <row r="279" spans="1:13" s="6" customFormat="1" x14ac:dyDescent="0.25">
      <c r="A279" s="4">
        <v>43580</v>
      </c>
      <c r="B279" s="5">
        <v>0.45906947916666668</v>
      </c>
      <c r="C279" s="7">
        <v>1</v>
      </c>
      <c r="D279" s="6" t="s">
        <v>32</v>
      </c>
      <c r="G279" s="6">
        <v>1.1144799999999999</v>
      </c>
      <c r="H279" s="6">
        <v>22289</v>
      </c>
      <c r="I279" s="7" t="s">
        <v>63</v>
      </c>
      <c r="J279" s="7" t="s">
        <v>65</v>
      </c>
      <c r="K279" s="7" t="s">
        <v>67</v>
      </c>
      <c r="L279" s="6">
        <v>1.11442</v>
      </c>
      <c r="M279" s="6">
        <v>1.1144799999999999</v>
      </c>
    </row>
    <row r="280" spans="1:13" s="6" customFormat="1" x14ac:dyDescent="0.25">
      <c r="A280" s="4">
        <v>43580</v>
      </c>
      <c r="B280" s="5">
        <v>0.54184314814814816</v>
      </c>
      <c r="C280" s="7">
        <v>1</v>
      </c>
      <c r="D280" s="6" t="s">
        <v>38</v>
      </c>
      <c r="G280" s="6">
        <v>144.029</v>
      </c>
      <c r="H280" s="6">
        <v>1287.46</v>
      </c>
      <c r="I280" s="7" t="s">
        <v>63</v>
      </c>
      <c r="J280" s="7" t="s">
        <v>65</v>
      </c>
      <c r="K280" s="7" t="s">
        <v>67</v>
      </c>
      <c r="L280" s="6">
        <v>144.029</v>
      </c>
      <c r="M280" s="6">
        <v>144.036</v>
      </c>
    </row>
    <row r="281" spans="1:13" s="6" customFormat="1" x14ac:dyDescent="0.25">
      <c r="A281" s="4">
        <v>43580</v>
      </c>
      <c r="B281" s="5">
        <v>0.5427270486111111</v>
      </c>
      <c r="C281" s="7">
        <v>1</v>
      </c>
      <c r="D281" s="6" t="s">
        <v>32</v>
      </c>
      <c r="E281" s="6">
        <f>AVERAGE(G281:G282)</f>
        <v>1.11287</v>
      </c>
      <c r="F281" s="6">
        <f>SUM(H281:H282)</f>
        <v>21144.83</v>
      </c>
      <c r="G281" s="6">
        <v>1.1128400000000001</v>
      </c>
      <c r="H281" s="6">
        <v>10015.83</v>
      </c>
      <c r="I281" s="7" t="s">
        <v>63</v>
      </c>
      <c r="J281" s="7" t="s">
        <v>65</v>
      </c>
      <c r="K281" s="7" t="s">
        <v>67</v>
      </c>
      <c r="L281" s="6">
        <v>1.1128400000000001</v>
      </c>
      <c r="M281" s="6">
        <v>1.1129</v>
      </c>
    </row>
    <row r="282" spans="1:13" s="6" customFormat="1" x14ac:dyDescent="0.25">
      <c r="A282" s="4">
        <v>43580</v>
      </c>
      <c r="B282" s="5">
        <v>0.54272711805555562</v>
      </c>
      <c r="C282" s="7">
        <v>1</v>
      </c>
      <c r="D282" s="6" t="s">
        <v>32</v>
      </c>
      <c r="G282" s="6">
        <v>1.1129</v>
      </c>
      <c r="H282" s="6">
        <v>11129</v>
      </c>
      <c r="I282" s="7" t="s">
        <v>63</v>
      </c>
      <c r="J282" s="7" t="s">
        <v>65</v>
      </c>
      <c r="K282" s="7" t="s">
        <v>66</v>
      </c>
      <c r="L282" s="6">
        <v>1.1129100000000001</v>
      </c>
      <c r="M282" s="6">
        <v>1.1129</v>
      </c>
    </row>
    <row r="283" spans="1:13" s="6" customFormat="1" x14ac:dyDescent="0.25">
      <c r="A283" s="4">
        <v>43580</v>
      </c>
      <c r="B283" s="5">
        <v>0.6250652546296297</v>
      </c>
      <c r="C283" s="7">
        <v>1</v>
      </c>
      <c r="D283" s="6" t="s">
        <v>40</v>
      </c>
      <c r="E283" s="6">
        <f>AVERAGE(G283,G287)</f>
        <v>1.2886600000000001</v>
      </c>
      <c r="F283" s="6">
        <f>SUM(H283,H287)</f>
        <v>33509.31</v>
      </c>
      <c r="G283" s="6">
        <v>1.28851</v>
      </c>
      <c r="H283" s="6">
        <v>1288.51</v>
      </c>
      <c r="I283" s="7" t="s">
        <v>63</v>
      </c>
      <c r="J283" s="7" t="s">
        <v>65</v>
      </c>
      <c r="K283" s="7" t="s">
        <v>67</v>
      </c>
      <c r="L283" s="6">
        <v>1.2885599999999999</v>
      </c>
      <c r="M283" s="6">
        <v>1.28861</v>
      </c>
    </row>
    <row r="284" spans="1:13" s="6" customFormat="1" x14ac:dyDescent="0.25">
      <c r="A284" s="4">
        <v>43580</v>
      </c>
      <c r="B284" s="5">
        <v>0.62520162037037041</v>
      </c>
      <c r="C284" s="7">
        <v>1</v>
      </c>
      <c r="D284" s="6" t="s">
        <v>32</v>
      </c>
      <c r="E284" s="6">
        <f>AVERAGE(G284:G286)</f>
        <v>1.11313</v>
      </c>
      <c r="F284" s="6">
        <f>SUM(H284:H286)</f>
        <v>28941.82</v>
      </c>
      <c r="G284" s="6">
        <v>1.1131500000000001</v>
      </c>
      <c r="H284" s="6">
        <v>1113.1199999999999</v>
      </c>
      <c r="I284" s="7" t="s">
        <v>63</v>
      </c>
      <c r="J284" s="7" t="s">
        <v>65</v>
      </c>
      <c r="K284" s="7" t="s">
        <v>67</v>
      </c>
      <c r="L284" s="6">
        <v>1.1130899999999999</v>
      </c>
      <c r="M284" s="6">
        <v>1.1131500000000001</v>
      </c>
    </row>
    <row r="285" spans="1:13" s="6" customFormat="1" x14ac:dyDescent="0.25">
      <c r="A285" s="4">
        <v>43580</v>
      </c>
      <c r="B285" s="5">
        <v>0.62520663194444448</v>
      </c>
      <c r="C285" s="7">
        <v>1</v>
      </c>
      <c r="D285" s="6" t="s">
        <v>32</v>
      </c>
      <c r="G285" s="6">
        <v>1.11311</v>
      </c>
      <c r="H285" s="6">
        <v>5565.7</v>
      </c>
      <c r="I285" s="7" t="s">
        <v>63</v>
      </c>
      <c r="J285" s="7" t="s">
        <v>65</v>
      </c>
      <c r="K285" s="7" t="s">
        <v>67</v>
      </c>
      <c r="L285" s="6">
        <v>1.11311</v>
      </c>
      <c r="M285" s="6">
        <v>1.11317</v>
      </c>
    </row>
    <row r="286" spans="1:13" s="6" customFormat="1" x14ac:dyDescent="0.25">
      <c r="A286" s="4">
        <v>43580</v>
      </c>
      <c r="B286" s="5">
        <v>0.62625315972222217</v>
      </c>
      <c r="C286" s="7">
        <v>1</v>
      </c>
      <c r="D286" s="6" t="s">
        <v>32</v>
      </c>
      <c r="G286" s="6">
        <v>1.11313</v>
      </c>
      <c r="H286" s="6">
        <v>22263</v>
      </c>
      <c r="I286" s="7" t="s">
        <v>63</v>
      </c>
      <c r="J286" s="7" t="s">
        <v>65</v>
      </c>
      <c r="K286" s="7" t="s">
        <v>67</v>
      </c>
      <c r="L286" s="6">
        <v>1.11313</v>
      </c>
      <c r="M286" s="6">
        <v>1.11317</v>
      </c>
    </row>
    <row r="287" spans="1:13" s="6" customFormat="1" x14ac:dyDescent="0.25">
      <c r="A287" s="4">
        <v>43580</v>
      </c>
      <c r="B287" s="5">
        <v>0.62635666666666667</v>
      </c>
      <c r="C287" s="7">
        <v>1</v>
      </c>
      <c r="D287" s="6" t="s">
        <v>40</v>
      </c>
      <c r="G287" s="6">
        <v>1.28881</v>
      </c>
      <c r="H287" s="6">
        <v>32220.799999999999</v>
      </c>
      <c r="I287" s="7" t="s">
        <v>63</v>
      </c>
      <c r="J287" s="7" t="s">
        <v>65</v>
      </c>
      <c r="K287" s="7" t="s">
        <v>67</v>
      </c>
      <c r="L287" s="6">
        <v>1.28881</v>
      </c>
      <c r="M287" s="6">
        <v>1.2888599999999999</v>
      </c>
    </row>
    <row r="288" spans="1:13" s="6" customFormat="1" x14ac:dyDescent="0.25">
      <c r="A288" s="4">
        <v>43581</v>
      </c>
      <c r="B288" s="5">
        <v>0.37586348379629625</v>
      </c>
      <c r="C288" s="7">
        <v>1</v>
      </c>
      <c r="D288" s="6" t="s">
        <v>32</v>
      </c>
      <c r="E288" s="6">
        <f>AVERAGE(G288:G289)</f>
        <v>1.1142400000000001</v>
      </c>
      <c r="F288" s="6">
        <f>SUM(H288:H289)</f>
        <v>133706.70000000001</v>
      </c>
      <c r="G288" s="6">
        <v>1.1142300000000001</v>
      </c>
      <c r="H288" s="6">
        <v>22284.2</v>
      </c>
      <c r="I288" s="7" t="s">
        <v>63</v>
      </c>
      <c r="J288" s="7" t="s">
        <v>65</v>
      </c>
      <c r="K288" s="7" t="s">
        <v>67</v>
      </c>
      <c r="L288" s="6">
        <v>1.11419</v>
      </c>
      <c r="M288" s="6">
        <v>1.1142300000000001</v>
      </c>
    </row>
    <row r="289" spans="1:13" s="6" customFormat="1" x14ac:dyDescent="0.25">
      <c r="A289" s="4">
        <v>43581</v>
      </c>
      <c r="B289" s="5">
        <v>0.37589799768518523</v>
      </c>
      <c r="C289" s="7">
        <v>1</v>
      </c>
      <c r="D289" s="6" t="s">
        <v>32</v>
      </c>
      <c r="G289" s="6">
        <v>1.11425</v>
      </c>
      <c r="H289" s="6">
        <v>111422.5</v>
      </c>
      <c r="I289" s="7" t="s">
        <v>63</v>
      </c>
      <c r="J289" s="7" t="s">
        <v>65</v>
      </c>
      <c r="K289" s="7" t="s">
        <v>67</v>
      </c>
      <c r="L289" s="6">
        <v>1.1142000000000001</v>
      </c>
      <c r="M289" s="6">
        <v>1.11425</v>
      </c>
    </row>
    <row r="290" spans="1:13" s="6" customFormat="1" x14ac:dyDescent="0.25">
      <c r="A290" s="4">
        <v>43581</v>
      </c>
      <c r="B290" s="5">
        <v>0.45984201388888885</v>
      </c>
      <c r="C290" s="7">
        <v>1</v>
      </c>
      <c r="D290" s="6" t="s">
        <v>17</v>
      </c>
      <c r="G290" s="6">
        <v>0.94913000000000003</v>
      </c>
      <c r="H290" s="6">
        <v>14071.3</v>
      </c>
      <c r="I290" s="7" t="s">
        <v>63</v>
      </c>
      <c r="J290" s="7" t="s">
        <v>65</v>
      </c>
      <c r="K290" s="7" t="s">
        <v>66</v>
      </c>
      <c r="L290" s="6">
        <v>0.94908999999999999</v>
      </c>
      <c r="M290" s="6">
        <v>0.94913000000000003</v>
      </c>
    </row>
    <row r="291" spans="1:13" s="6" customFormat="1" x14ac:dyDescent="0.25">
      <c r="A291" s="4">
        <v>43581</v>
      </c>
      <c r="B291" s="5">
        <v>0.54191569444444443</v>
      </c>
      <c r="C291" s="7">
        <v>1</v>
      </c>
      <c r="D291" s="6" t="s">
        <v>32</v>
      </c>
      <c r="E291" s="6">
        <f>AVERAGE(G291,G293)</f>
        <v>1.11361</v>
      </c>
      <c r="F291" s="6">
        <f>SUM(H291,H293)</f>
        <v>222722.5</v>
      </c>
      <c r="G291" s="6">
        <v>1.1136299999999999</v>
      </c>
      <c r="H291" s="6">
        <v>111361</v>
      </c>
      <c r="I291" s="7" t="s">
        <v>63</v>
      </c>
      <c r="J291" s="7" t="s">
        <v>65</v>
      </c>
      <c r="K291" s="7" t="s">
        <v>67</v>
      </c>
      <c r="L291" s="6">
        <v>1.1135900000000001</v>
      </c>
      <c r="M291" s="6">
        <v>1.1136299999999999</v>
      </c>
    </row>
    <row r="292" spans="1:13" s="6" customFormat="1" x14ac:dyDescent="0.25">
      <c r="A292" s="4">
        <v>43581</v>
      </c>
      <c r="B292" s="5">
        <v>0.54200928240740742</v>
      </c>
      <c r="C292" s="7">
        <v>1</v>
      </c>
      <c r="D292" s="6" t="s">
        <v>27</v>
      </c>
      <c r="G292" s="6">
        <v>1.1373500000000001</v>
      </c>
      <c r="H292" s="6">
        <v>13361.88</v>
      </c>
      <c r="I292" s="7" t="s">
        <v>63</v>
      </c>
      <c r="J292" s="7" t="s">
        <v>65</v>
      </c>
      <c r="K292" s="7" t="s">
        <v>67</v>
      </c>
      <c r="L292" s="6">
        <v>1.1373500000000001</v>
      </c>
      <c r="M292" s="6">
        <v>1.1374200000000001</v>
      </c>
    </row>
    <row r="293" spans="1:13" s="6" customFormat="1" x14ac:dyDescent="0.25">
      <c r="A293" s="4">
        <v>43581</v>
      </c>
      <c r="B293" s="5">
        <v>0.54245640046296295</v>
      </c>
      <c r="C293" s="7">
        <v>1</v>
      </c>
      <c r="D293" s="6" t="s">
        <v>32</v>
      </c>
      <c r="G293" s="6">
        <v>1.1135900000000001</v>
      </c>
      <c r="H293" s="6">
        <v>111361.5</v>
      </c>
      <c r="I293" s="7" t="s">
        <v>63</v>
      </c>
      <c r="J293" s="7" t="s">
        <v>65</v>
      </c>
      <c r="K293" s="7" t="s">
        <v>67</v>
      </c>
      <c r="L293" s="6">
        <v>1.1135900000000001</v>
      </c>
      <c r="M293" s="6">
        <v>1.11364</v>
      </c>
    </row>
    <row r="294" spans="1:13" s="6" customFormat="1" x14ac:dyDescent="0.25">
      <c r="A294" s="4">
        <v>43581</v>
      </c>
      <c r="B294" s="5">
        <v>0.54268800925925931</v>
      </c>
      <c r="C294" s="7">
        <v>1</v>
      </c>
      <c r="D294" s="6" t="s">
        <v>12</v>
      </c>
      <c r="G294" s="6">
        <v>2925.75</v>
      </c>
      <c r="H294" s="6">
        <v>1462.87</v>
      </c>
      <c r="I294" s="7" t="s">
        <v>63</v>
      </c>
      <c r="J294" s="7" t="s">
        <v>65</v>
      </c>
      <c r="K294" s="7" t="s">
        <v>67</v>
      </c>
      <c r="L294" s="6">
        <v>2925.25</v>
      </c>
      <c r="M294" s="6">
        <v>2925.75</v>
      </c>
    </row>
    <row r="295" spans="1:13" s="6" customFormat="1" x14ac:dyDescent="0.25">
      <c r="A295" s="4">
        <v>43581</v>
      </c>
      <c r="B295" s="5">
        <v>0.5427654282407407</v>
      </c>
      <c r="C295" s="7">
        <v>1</v>
      </c>
      <c r="D295" s="6" t="s">
        <v>41</v>
      </c>
      <c r="G295" s="6">
        <v>7811.75</v>
      </c>
      <c r="H295" s="6">
        <v>1562.35</v>
      </c>
      <c r="I295" s="7" t="s">
        <v>63</v>
      </c>
      <c r="J295" s="7" t="s">
        <v>65</v>
      </c>
      <c r="K295" s="7" t="s">
        <v>67</v>
      </c>
      <c r="L295" s="6">
        <v>7811.25</v>
      </c>
      <c r="M295" s="6">
        <v>7811.75</v>
      </c>
    </row>
    <row r="296" spans="1:13" s="6" customFormat="1" x14ac:dyDescent="0.25">
      <c r="A296" s="4">
        <v>43581</v>
      </c>
      <c r="B296" s="5">
        <v>0.62512763888888889</v>
      </c>
      <c r="C296" s="7">
        <v>1</v>
      </c>
      <c r="D296" s="6" t="s">
        <v>46</v>
      </c>
      <c r="G296" s="6">
        <v>1.3465400000000001</v>
      </c>
      <c r="H296" s="6">
        <v>10000</v>
      </c>
      <c r="I296" s="7" t="s">
        <v>63</v>
      </c>
      <c r="J296" s="7" t="s">
        <v>65</v>
      </c>
      <c r="K296" s="7" t="s">
        <v>66</v>
      </c>
      <c r="L296" s="6">
        <v>1.3465400000000001</v>
      </c>
      <c r="M296" s="6">
        <v>1.3465400000000001</v>
      </c>
    </row>
    <row r="297" spans="1:13" s="6" customFormat="1" x14ac:dyDescent="0.25">
      <c r="A297" s="4">
        <v>43581</v>
      </c>
      <c r="B297" s="5">
        <v>0.62539468749999994</v>
      </c>
      <c r="C297" s="7">
        <v>1</v>
      </c>
      <c r="D297" s="6" t="s">
        <v>27</v>
      </c>
      <c r="G297" s="6">
        <v>1.1374</v>
      </c>
      <c r="H297" s="6">
        <v>11147</v>
      </c>
      <c r="I297" s="7" t="s">
        <v>63</v>
      </c>
      <c r="J297" s="7" t="s">
        <v>65</v>
      </c>
      <c r="K297" s="7" t="s">
        <v>66</v>
      </c>
      <c r="L297" s="6">
        <v>1.1374</v>
      </c>
      <c r="M297" s="6">
        <v>1.1373899999999999</v>
      </c>
    </row>
    <row r="298" spans="1:13" s="6" customFormat="1" x14ac:dyDescent="0.25">
      <c r="A298" s="4">
        <v>43581</v>
      </c>
      <c r="B298" s="5">
        <v>0.62565527777777774</v>
      </c>
      <c r="C298" s="7">
        <v>1</v>
      </c>
      <c r="D298" s="6" t="s">
        <v>56</v>
      </c>
      <c r="G298" s="6">
        <v>1282.0899999999999</v>
      </c>
      <c r="H298" s="6">
        <v>12820.9</v>
      </c>
      <c r="I298" s="7" t="s">
        <v>63</v>
      </c>
      <c r="J298" s="7" t="s">
        <v>65</v>
      </c>
      <c r="K298" s="7" t="s">
        <v>66</v>
      </c>
      <c r="L298" s="6">
        <v>1282.04</v>
      </c>
      <c r="M298" s="6">
        <v>1282.0899999999999</v>
      </c>
    </row>
    <row r="299" spans="1:13" s="6" customFormat="1" x14ac:dyDescent="0.25">
      <c r="A299" s="4">
        <v>43581</v>
      </c>
      <c r="B299" s="5">
        <v>0.62619956018518519</v>
      </c>
      <c r="C299" s="7">
        <v>1</v>
      </c>
      <c r="D299" s="6" t="s">
        <v>32</v>
      </c>
      <c r="G299" s="6">
        <v>1.1149100000000001</v>
      </c>
      <c r="H299" s="6">
        <v>3344.51</v>
      </c>
      <c r="I299" s="7" t="s">
        <v>63</v>
      </c>
      <c r="J299" s="7" t="s">
        <v>65</v>
      </c>
      <c r="K299" s="7" t="s">
        <v>67</v>
      </c>
      <c r="L299" s="6">
        <v>1.1148100000000001</v>
      </c>
      <c r="M299" s="6">
        <v>1.11486</v>
      </c>
    </row>
    <row r="300" spans="1:13" s="6" customFormat="1" x14ac:dyDescent="0.25">
      <c r="A300" s="4">
        <v>43584</v>
      </c>
      <c r="B300" s="5">
        <v>0.37507459490740741</v>
      </c>
      <c r="C300" s="7">
        <v>1</v>
      </c>
      <c r="D300" s="6" t="s">
        <v>51</v>
      </c>
      <c r="G300" s="6">
        <v>5.9512999999999998</v>
      </c>
      <c r="H300" s="6">
        <v>1500000</v>
      </c>
      <c r="I300" s="7" t="s">
        <v>63</v>
      </c>
      <c r="J300" s="7" t="s">
        <v>65</v>
      </c>
      <c r="K300" s="7" t="s">
        <v>67</v>
      </c>
      <c r="L300" s="6">
        <v>5.9512999999999998</v>
      </c>
      <c r="M300" s="6">
        <v>5.9518599999999999</v>
      </c>
    </row>
    <row r="301" spans="1:13" s="6" customFormat="1" x14ac:dyDescent="0.25">
      <c r="A301" s="4">
        <v>43584</v>
      </c>
      <c r="B301" s="5">
        <v>0.37563956018518518</v>
      </c>
      <c r="C301" s="7">
        <v>1</v>
      </c>
      <c r="D301" s="6" t="s">
        <v>32</v>
      </c>
      <c r="G301" s="6">
        <v>1.1158300000000001</v>
      </c>
      <c r="H301" s="6">
        <v>111580.5</v>
      </c>
      <c r="I301" s="7" t="s">
        <v>63</v>
      </c>
      <c r="J301" s="7" t="s">
        <v>65</v>
      </c>
      <c r="K301" s="7" t="s">
        <v>67</v>
      </c>
      <c r="L301" s="6">
        <v>1.11578</v>
      </c>
      <c r="M301" s="6">
        <v>1.1158300000000001</v>
      </c>
    </row>
    <row r="302" spans="1:13" s="6" customFormat="1" x14ac:dyDescent="0.25">
      <c r="A302" s="4">
        <v>43584</v>
      </c>
      <c r="B302" s="5">
        <v>0.37576096064814818</v>
      </c>
      <c r="C302" s="7">
        <v>1</v>
      </c>
      <c r="D302" s="6" t="s">
        <v>11</v>
      </c>
      <c r="G302" s="6">
        <v>21360</v>
      </c>
      <c r="H302" s="6">
        <v>4765.8900000000003</v>
      </c>
      <c r="I302" s="7" t="s">
        <v>63</v>
      </c>
      <c r="J302" s="7" t="s">
        <v>65</v>
      </c>
      <c r="K302" s="7" t="s">
        <v>66</v>
      </c>
      <c r="L302" s="6">
        <v>21345</v>
      </c>
      <c r="M302" s="6">
        <v>21360</v>
      </c>
    </row>
    <row r="303" spans="1:13" s="6" customFormat="1" x14ac:dyDescent="0.25">
      <c r="A303" s="4">
        <v>43584</v>
      </c>
      <c r="B303" s="5">
        <v>0.3757680902777778</v>
      </c>
      <c r="C303" s="7">
        <v>1</v>
      </c>
      <c r="D303" s="6" t="s">
        <v>21</v>
      </c>
      <c r="G303" s="6">
        <v>0.70516999999999996</v>
      </c>
      <c r="H303" s="6">
        <v>7051.7</v>
      </c>
      <c r="I303" s="7" t="s">
        <v>63</v>
      </c>
      <c r="J303" s="7" t="s">
        <v>65</v>
      </c>
      <c r="K303" s="7" t="s">
        <v>66</v>
      </c>
      <c r="L303" s="6">
        <v>0.70516999999999996</v>
      </c>
      <c r="M303" s="6">
        <v>0.70520000000000005</v>
      </c>
    </row>
    <row r="304" spans="1:13" s="6" customFormat="1" x14ac:dyDescent="0.25">
      <c r="A304" s="4">
        <v>43584</v>
      </c>
      <c r="B304" s="5">
        <v>0.46057719907407407</v>
      </c>
      <c r="C304" s="7">
        <v>1</v>
      </c>
      <c r="D304" s="6" t="s">
        <v>56</v>
      </c>
      <c r="G304" s="6">
        <v>1282.47</v>
      </c>
      <c r="H304" s="6">
        <v>1282.48</v>
      </c>
      <c r="I304" s="7" t="s">
        <v>63</v>
      </c>
      <c r="J304" s="7" t="s">
        <v>65</v>
      </c>
      <c r="K304" s="7" t="s">
        <v>67</v>
      </c>
      <c r="L304" s="6">
        <v>1282.32</v>
      </c>
      <c r="M304" s="6">
        <v>1282.45</v>
      </c>
    </row>
    <row r="305" spans="1:13" s="6" customFormat="1" x14ac:dyDescent="0.25">
      <c r="A305" s="4">
        <v>43584</v>
      </c>
      <c r="B305" s="5">
        <v>0.54333278935185192</v>
      </c>
      <c r="C305" s="7">
        <v>1</v>
      </c>
      <c r="D305" s="6" t="s">
        <v>40</v>
      </c>
      <c r="G305" s="6">
        <v>1.2923500000000001</v>
      </c>
      <c r="H305" s="6">
        <v>1292.3499999999999</v>
      </c>
      <c r="I305" s="7" t="s">
        <v>63</v>
      </c>
      <c r="J305" s="7" t="s">
        <v>65</v>
      </c>
      <c r="K305" s="7" t="s">
        <v>67</v>
      </c>
      <c r="L305" s="6">
        <v>1.29223</v>
      </c>
      <c r="M305" s="6">
        <v>1.2923</v>
      </c>
    </row>
    <row r="306" spans="1:13" s="6" customFormat="1" x14ac:dyDescent="0.25">
      <c r="A306" s="4">
        <v>43584</v>
      </c>
      <c r="B306" s="5">
        <v>0.626081712962963</v>
      </c>
      <c r="C306" s="7">
        <v>1</v>
      </c>
      <c r="D306" s="6" t="s">
        <v>32</v>
      </c>
      <c r="G306" s="6">
        <v>1.1154900000000001</v>
      </c>
      <c r="H306" s="6">
        <v>16732.73</v>
      </c>
      <c r="I306" s="7" t="s">
        <v>63</v>
      </c>
      <c r="J306" s="7" t="s">
        <v>65</v>
      </c>
      <c r="K306" s="7" t="s">
        <v>67</v>
      </c>
      <c r="L306" s="6">
        <v>1.1154900000000001</v>
      </c>
      <c r="M306" s="6">
        <v>1.11554</v>
      </c>
    </row>
    <row r="307" spans="1:13" s="6" customFormat="1" x14ac:dyDescent="0.25">
      <c r="A307" s="4">
        <v>43585</v>
      </c>
      <c r="B307" s="5">
        <v>0.37521329861111113</v>
      </c>
      <c r="C307" s="7">
        <v>1</v>
      </c>
      <c r="D307" s="6" t="s">
        <v>32</v>
      </c>
      <c r="E307" s="6">
        <f>AVERAGE(G307,G312,G314)</f>
        <v>1.11897</v>
      </c>
      <c r="F307" s="6">
        <f>SUM(H307,H312,H314)</f>
        <v>223779.59999999998</v>
      </c>
      <c r="G307" s="6">
        <v>1.11877</v>
      </c>
      <c r="H307" s="6">
        <v>100684.8</v>
      </c>
      <c r="I307" s="7" t="s">
        <v>63</v>
      </c>
      <c r="J307" s="7" t="s">
        <v>65</v>
      </c>
      <c r="K307" s="7" t="s">
        <v>67</v>
      </c>
      <c r="L307" s="6">
        <v>1.11869</v>
      </c>
      <c r="M307" s="6">
        <v>1.1187499999999999</v>
      </c>
    </row>
    <row r="308" spans="1:13" s="6" customFormat="1" x14ac:dyDescent="0.25">
      <c r="A308" s="4">
        <v>43585</v>
      </c>
      <c r="B308" s="5">
        <v>0.37535543981481484</v>
      </c>
      <c r="C308" s="7">
        <v>1</v>
      </c>
      <c r="D308" s="6" t="s">
        <v>51</v>
      </c>
      <c r="G308" s="6">
        <v>5.97159</v>
      </c>
      <c r="H308" s="6">
        <v>150000</v>
      </c>
      <c r="I308" s="7" t="s">
        <v>63</v>
      </c>
      <c r="J308" s="7" t="s">
        <v>65</v>
      </c>
      <c r="K308" s="7" t="s">
        <v>67</v>
      </c>
      <c r="L308" s="6">
        <v>5.9715999999999996</v>
      </c>
      <c r="M308" s="6">
        <v>5.9721299999999999</v>
      </c>
    </row>
    <row r="309" spans="1:13" s="6" customFormat="1" x14ac:dyDescent="0.25">
      <c r="A309" s="4">
        <v>43585</v>
      </c>
      <c r="B309" s="5">
        <v>0.37598538194444447</v>
      </c>
      <c r="C309" s="7">
        <v>1</v>
      </c>
      <c r="D309" s="6" t="s">
        <v>10</v>
      </c>
      <c r="E309" s="6">
        <f>AVERAGE(G309,G311)</f>
        <v>12329.75</v>
      </c>
      <c r="F309" s="6">
        <f>SUM(H309,H311)</f>
        <v>168980.65</v>
      </c>
      <c r="G309" s="6">
        <v>12330.5</v>
      </c>
      <c r="H309" s="6">
        <v>137945</v>
      </c>
      <c r="I309" s="7" t="s">
        <v>63</v>
      </c>
      <c r="J309" s="7" t="s">
        <v>65</v>
      </c>
      <c r="K309" s="7" t="s">
        <v>67</v>
      </c>
      <c r="L309" s="6">
        <v>12330.5</v>
      </c>
      <c r="M309" s="6">
        <v>12331.5</v>
      </c>
    </row>
    <row r="310" spans="1:13" s="6" customFormat="1" x14ac:dyDescent="0.25">
      <c r="A310" s="4">
        <v>43585</v>
      </c>
      <c r="B310" s="5">
        <v>0.37603594907407406</v>
      </c>
      <c r="C310" s="7">
        <v>1</v>
      </c>
      <c r="D310" s="6" t="s">
        <v>26</v>
      </c>
      <c r="G310" s="6">
        <v>1.5070300000000001</v>
      </c>
      <c r="H310" s="6">
        <v>89498.8</v>
      </c>
      <c r="I310" s="7" t="s">
        <v>63</v>
      </c>
      <c r="J310" s="7" t="s">
        <v>65</v>
      </c>
      <c r="K310" s="7" t="s">
        <v>67</v>
      </c>
      <c r="L310" s="6">
        <v>1.5068900000000001</v>
      </c>
      <c r="M310" s="6">
        <v>1.5069999999999999</v>
      </c>
    </row>
    <row r="311" spans="1:13" s="6" customFormat="1" x14ac:dyDescent="0.25">
      <c r="A311" s="4">
        <v>43585</v>
      </c>
      <c r="B311" s="5">
        <v>0.37614734953703705</v>
      </c>
      <c r="C311" s="7">
        <v>1</v>
      </c>
      <c r="D311" s="6" t="s">
        <v>10</v>
      </c>
      <c r="G311" s="6">
        <v>12329</v>
      </c>
      <c r="H311" s="6">
        <v>31035.65</v>
      </c>
      <c r="I311" s="7" t="s">
        <v>63</v>
      </c>
      <c r="J311" s="7" t="s">
        <v>65</v>
      </c>
      <c r="K311" s="7" t="s">
        <v>67</v>
      </c>
      <c r="L311" s="6">
        <v>12329</v>
      </c>
      <c r="M311" s="6">
        <v>12330.5</v>
      </c>
    </row>
    <row r="312" spans="1:13" s="6" customFormat="1" x14ac:dyDescent="0.25">
      <c r="A312" s="4">
        <v>43585</v>
      </c>
      <c r="B312" s="5">
        <v>0.37631849537037038</v>
      </c>
      <c r="C312" s="7">
        <v>1</v>
      </c>
      <c r="D312" s="6" t="s">
        <v>32</v>
      </c>
      <c r="G312" s="6">
        <v>1.1190100000000001</v>
      </c>
      <c r="H312" s="6">
        <v>111903.5</v>
      </c>
      <c r="I312" s="7" t="s">
        <v>63</v>
      </c>
      <c r="J312" s="7" t="s">
        <v>65</v>
      </c>
      <c r="K312" s="7" t="s">
        <v>67</v>
      </c>
      <c r="L312" s="6">
        <v>1.1190100000000001</v>
      </c>
      <c r="M312" s="6">
        <v>1.1190599999999999</v>
      </c>
    </row>
    <row r="313" spans="1:13" s="6" customFormat="1" x14ac:dyDescent="0.25">
      <c r="A313" s="4">
        <v>43585</v>
      </c>
      <c r="B313" s="5">
        <v>0.37633962962962958</v>
      </c>
      <c r="C313" s="7">
        <v>1</v>
      </c>
      <c r="D313" s="6" t="s">
        <v>56</v>
      </c>
      <c r="G313" s="6">
        <v>1283.24</v>
      </c>
      <c r="H313" s="6">
        <v>51329.599999999999</v>
      </c>
      <c r="I313" s="7" t="s">
        <v>63</v>
      </c>
      <c r="J313" s="7" t="s">
        <v>65</v>
      </c>
      <c r="K313" s="7" t="s">
        <v>66</v>
      </c>
      <c r="L313" s="6">
        <v>1283.1500000000001</v>
      </c>
      <c r="M313" s="6">
        <v>1283.24</v>
      </c>
    </row>
    <row r="314" spans="1:13" s="6" customFormat="1" x14ac:dyDescent="0.25">
      <c r="A314" s="4">
        <v>43585</v>
      </c>
      <c r="B314" s="5">
        <v>0.37635112268518517</v>
      </c>
      <c r="C314" s="7">
        <v>1</v>
      </c>
      <c r="D314" s="6" t="s">
        <v>32</v>
      </c>
      <c r="G314" s="6">
        <v>1.11913</v>
      </c>
      <c r="H314" s="6">
        <v>11191.3</v>
      </c>
      <c r="I314" s="7" t="s">
        <v>63</v>
      </c>
      <c r="J314" s="7" t="s">
        <v>65</v>
      </c>
      <c r="K314" s="7" t="s">
        <v>66</v>
      </c>
      <c r="L314" s="6">
        <v>1.11914</v>
      </c>
      <c r="M314" s="6">
        <v>1.11913</v>
      </c>
    </row>
    <row r="315" spans="1:13" s="6" customFormat="1" x14ac:dyDescent="0.25">
      <c r="A315" s="4">
        <v>43585</v>
      </c>
      <c r="B315" s="5">
        <v>0.45833795138888894</v>
      </c>
      <c r="C315" s="7">
        <v>1</v>
      </c>
      <c r="D315" s="6" t="s">
        <v>32</v>
      </c>
      <c r="G315" s="6">
        <v>1.1207800000000001</v>
      </c>
      <c r="H315" s="6">
        <v>1120.7</v>
      </c>
      <c r="I315" s="7" t="s">
        <v>63</v>
      </c>
      <c r="J315" s="7" t="s">
        <v>65</v>
      </c>
      <c r="K315" s="7" t="s">
        <v>67</v>
      </c>
      <c r="L315" s="6">
        <v>1.12066</v>
      </c>
      <c r="M315" s="6">
        <v>1.1207400000000001</v>
      </c>
    </row>
    <row r="316" spans="1:13" s="6" customFormat="1" x14ac:dyDescent="0.25">
      <c r="A316" s="4">
        <v>43585</v>
      </c>
      <c r="B316" s="5">
        <v>0.45965381944444444</v>
      </c>
      <c r="C316" s="7">
        <v>1</v>
      </c>
      <c r="D316" s="6" t="s">
        <v>29</v>
      </c>
      <c r="G316" s="6">
        <v>124.902</v>
      </c>
      <c r="H316" s="6">
        <v>1120.99</v>
      </c>
      <c r="I316" s="7" t="s">
        <v>63</v>
      </c>
      <c r="J316" s="7" t="s">
        <v>65</v>
      </c>
      <c r="K316" s="7" t="s">
        <v>67</v>
      </c>
      <c r="L316" s="6">
        <v>124.904</v>
      </c>
      <c r="M316" s="6">
        <v>124.91</v>
      </c>
    </row>
    <row r="317" spans="1:13" s="6" customFormat="1" x14ac:dyDescent="0.25">
      <c r="A317" s="4">
        <v>43585</v>
      </c>
      <c r="B317" s="5">
        <v>0.54179641203703699</v>
      </c>
      <c r="C317" s="7">
        <v>1</v>
      </c>
      <c r="D317" s="6" t="s">
        <v>40</v>
      </c>
      <c r="E317" s="6">
        <f>AVERAGE(G317:G318)</f>
        <v>1.30105</v>
      </c>
      <c r="F317" s="6">
        <f>SUM(H317:H318)</f>
        <v>68957.850000000006</v>
      </c>
      <c r="G317" s="6">
        <v>1.3010900000000001</v>
      </c>
      <c r="H317" s="6">
        <v>65054.5</v>
      </c>
      <c r="I317" s="7" t="s">
        <v>63</v>
      </c>
      <c r="J317" s="7" t="s">
        <v>65</v>
      </c>
      <c r="K317" s="7" t="s">
        <v>67</v>
      </c>
      <c r="L317" s="6">
        <v>1.3010299999999999</v>
      </c>
      <c r="M317" s="6">
        <v>1.3010900000000001</v>
      </c>
    </row>
    <row r="318" spans="1:13" s="6" customFormat="1" x14ac:dyDescent="0.25">
      <c r="A318" s="4">
        <v>43585</v>
      </c>
      <c r="B318" s="5">
        <v>0.54191178240740745</v>
      </c>
      <c r="C318" s="7">
        <v>1</v>
      </c>
      <c r="D318" s="6" t="s">
        <v>40</v>
      </c>
      <c r="G318" s="6">
        <v>1.30101</v>
      </c>
      <c r="H318" s="6">
        <v>3903.35</v>
      </c>
      <c r="I318" s="7" t="s">
        <v>63</v>
      </c>
      <c r="J318" s="7" t="s">
        <v>65</v>
      </c>
      <c r="K318" s="7" t="s">
        <v>67</v>
      </c>
      <c r="L318" s="6">
        <v>1.3010299999999999</v>
      </c>
      <c r="M318" s="6">
        <v>1.3010999999999999</v>
      </c>
    </row>
    <row r="319" spans="1:13" s="6" customFormat="1" x14ac:dyDescent="0.25">
      <c r="A319" s="4">
        <v>43585</v>
      </c>
      <c r="B319" s="5">
        <v>0.62508592592592593</v>
      </c>
      <c r="C319" s="7">
        <v>1</v>
      </c>
      <c r="D319" s="6" t="s">
        <v>48</v>
      </c>
      <c r="G319" s="6">
        <v>111.36799999999999</v>
      </c>
      <c r="H319" s="6">
        <v>1000</v>
      </c>
      <c r="I319" s="7" t="s">
        <v>63</v>
      </c>
      <c r="J319" s="7" t="s">
        <v>65</v>
      </c>
      <c r="K319" s="7" t="s">
        <v>67</v>
      </c>
      <c r="L319" s="6">
        <v>111.373</v>
      </c>
      <c r="M319" s="6">
        <v>111.38</v>
      </c>
    </row>
    <row r="320" spans="1:13" s="6" customFormat="1" x14ac:dyDescent="0.25">
      <c r="A320" s="4">
        <v>43585</v>
      </c>
      <c r="B320" s="5">
        <v>0.62578810185185185</v>
      </c>
      <c r="C320" s="7">
        <v>1</v>
      </c>
      <c r="D320" s="6" t="s">
        <v>56</v>
      </c>
      <c r="G320" s="6">
        <v>1280.82</v>
      </c>
      <c r="H320" s="6">
        <v>25616.400000000001</v>
      </c>
      <c r="I320" s="7" t="s">
        <v>63</v>
      </c>
      <c r="J320" s="7" t="s">
        <v>65</v>
      </c>
      <c r="K320" s="7" t="s">
        <v>66</v>
      </c>
      <c r="L320" s="6">
        <v>1280.82</v>
      </c>
      <c r="M320" s="6">
        <v>1280.8599999999999</v>
      </c>
    </row>
    <row r="321" spans="1:13" s="6" customFormat="1" x14ac:dyDescent="0.25">
      <c r="A321" s="4">
        <v>43585</v>
      </c>
      <c r="B321" s="5">
        <v>0.62633505787037036</v>
      </c>
      <c r="C321" s="7">
        <v>1</v>
      </c>
      <c r="D321" s="6" t="s">
        <v>47</v>
      </c>
      <c r="G321" s="6">
        <v>1.0198100000000001</v>
      </c>
      <c r="H321" s="6">
        <v>10000</v>
      </c>
      <c r="I321" s="7" t="s">
        <v>63</v>
      </c>
      <c r="J321" s="7" t="s">
        <v>65</v>
      </c>
      <c r="K321" s="7" t="s">
        <v>66</v>
      </c>
      <c r="L321" s="6">
        <v>1.01979</v>
      </c>
      <c r="M321" s="6">
        <v>1.0198100000000001</v>
      </c>
    </row>
    <row r="322" spans="1:13" s="6" customFormat="1" x14ac:dyDescent="0.25">
      <c r="A322" s="4">
        <v>43586</v>
      </c>
      <c r="B322" s="5">
        <v>0.37539195601851855</v>
      </c>
      <c r="C322" s="7">
        <v>1</v>
      </c>
      <c r="D322" s="6" t="s">
        <v>32</v>
      </c>
      <c r="G322" s="6">
        <v>1.1217900000000001</v>
      </c>
      <c r="H322" s="6">
        <v>112181.5</v>
      </c>
      <c r="I322" s="7" t="s">
        <v>63</v>
      </c>
      <c r="J322" s="7" t="s">
        <v>65</v>
      </c>
      <c r="K322" s="7" t="s">
        <v>67</v>
      </c>
      <c r="L322" s="6">
        <v>1.1217900000000001</v>
      </c>
      <c r="M322" s="6">
        <v>1.1218399999999999</v>
      </c>
    </row>
    <row r="323" spans="1:13" s="6" customFormat="1" x14ac:dyDescent="0.25">
      <c r="A323" s="4">
        <v>43586</v>
      </c>
      <c r="B323" s="5">
        <v>0.37588682870370366</v>
      </c>
      <c r="C323" s="7">
        <v>1</v>
      </c>
      <c r="D323" s="6" t="s">
        <v>56</v>
      </c>
      <c r="G323" s="6">
        <v>1278.27</v>
      </c>
      <c r="H323" s="6">
        <v>1278.28</v>
      </c>
      <c r="I323" s="7" t="s">
        <v>63</v>
      </c>
      <c r="J323" s="7" t="s">
        <v>65</v>
      </c>
      <c r="K323" s="7" t="s">
        <v>67</v>
      </c>
      <c r="L323" s="6">
        <v>1278.29</v>
      </c>
      <c r="M323" s="6">
        <v>1278.25</v>
      </c>
    </row>
    <row r="324" spans="1:13" s="6" customFormat="1" x14ac:dyDescent="0.25">
      <c r="A324" s="4">
        <v>43586</v>
      </c>
      <c r="B324" s="5">
        <v>0.45833410879629627</v>
      </c>
      <c r="C324" s="7">
        <v>1</v>
      </c>
      <c r="D324" s="6" t="s">
        <v>32</v>
      </c>
      <c r="E324" s="6">
        <f>AVERAGE(G324:G326)</f>
        <v>1.1230533333333332</v>
      </c>
      <c r="F324" s="6">
        <f>SUM(H324:H326)</f>
        <v>348140</v>
      </c>
      <c r="G324" s="6">
        <v>1.12279</v>
      </c>
      <c r="H324" s="6">
        <v>168418.5</v>
      </c>
      <c r="I324" s="7" t="s">
        <v>63</v>
      </c>
      <c r="J324" s="7" t="s">
        <v>65</v>
      </c>
      <c r="K324" s="7" t="s">
        <v>67</v>
      </c>
      <c r="L324" s="6">
        <v>1.12279</v>
      </c>
      <c r="M324" s="6">
        <v>1.1228499999999999</v>
      </c>
    </row>
    <row r="325" spans="1:13" s="6" customFormat="1" x14ac:dyDescent="0.25">
      <c r="A325" s="4">
        <v>43586</v>
      </c>
      <c r="B325" s="5">
        <v>0.45947152777777783</v>
      </c>
      <c r="C325" s="7">
        <v>1</v>
      </c>
      <c r="D325" s="6" t="s">
        <v>32</v>
      </c>
      <c r="G325" s="6">
        <v>1.1231</v>
      </c>
      <c r="H325" s="6">
        <v>11231</v>
      </c>
      <c r="I325" s="7" t="s">
        <v>63</v>
      </c>
      <c r="J325" s="7" t="s">
        <v>65</v>
      </c>
      <c r="K325" s="7" t="s">
        <v>66</v>
      </c>
      <c r="L325" s="6">
        <v>1.12321</v>
      </c>
      <c r="M325" s="6">
        <v>1.1231</v>
      </c>
    </row>
    <row r="326" spans="1:13" s="6" customFormat="1" x14ac:dyDescent="0.25">
      <c r="A326" s="4">
        <v>43586</v>
      </c>
      <c r="B326" s="5">
        <v>0.45947175925925926</v>
      </c>
      <c r="C326" s="7">
        <v>1</v>
      </c>
      <c r="D326" s="6" t="s">
        <v>32</v>
      </c>
      <c r="G326" s="6">
        <v>1.12327</v>
      </c>
      <c r="H326" s="6">
        <v>168490.5</v>
      </c>
      <c r="I326" s="7" t="s">
        <v>63</v>
      </c>
      <c r="J326" s="7" t="s">
        <v>65</v>
      </c>
      <c r="K326" s="7" t="s">
        <v>67</v>
      </c>
      <c r="L326" s="6">
        <v>1.1232599999999999</v>
      </c>
      <c r="M326" s="6">
        <v>1.12327</v>
      </c>
    </row>
    <row r="327" spans="1:13" s="6" customFormat="1" x14ac:dyDescent="0.25">
      <c r="A327" s="4">
        <v>43586</v>
      </c>
      <c r="B327" s="5">
        <v>0.54295265046296293</v>
      </c>
      <c r="C327" s="7">
        <v>1</v>
      </c>
      <c r="D327" s="6" t="s">
        <v>44</v>
      </c>
      <c r="G327" s="6">
        <v>12.21</v>
      </c>
      <c r="H327" s="6">
        <v>136.75</v>
      </c>
      <c r="I327" s="7" t="s">
        <v>63</v>
      </c>
      <c r="J327" s="7" t="s">
        <v>65</v>
      </c>
      <c r="K327" s="7" t="s">
        <v>67</v>
      </c>
      <c r="L327" s="6">
        <v>12.21</v>
      </c>
      <c r="M327" s="6">
        <v>12.23</v>
      </c>
    </row>
    <row r="328" spans="1:13" s="6" customFormat="1" x14ac:dyDescent="0.25">
      <c r="A328" s="4">
        <v>43586</v>
      </c>
      <c r="B328" s="5">
        <v>0.62719922453703703</v>
      </c>
      <c r="C328" s="7">
        <v>1</v>
      </c>
      <c r="D328" s="6" t="s">
        <v>18</v>
      </c>
      <c r="G328" s="6">
        <v>78.430999999999997</v>
      </c>
      <c r="H328" s="6">
        <v>703.94</v>
      </c>
      <c r="I328" s="7" t="s">
        <v>63</v>
      </c>
      <c r="J328" s="7" t="s">
        <v>65</v>
      </c>
      <c r="K328" s="7" t="s">
        <v>67</v>
      </c>
      <c r="L328" s="6">
        <v>78.424000000000007</v>
      </c>
      <c r="M328" s="6">
        <v>78.429000000000002</v>
      </c>
    </row>
    <row r="329" spans="1:13" s="6" customFormat="1" x14ac:dyDescent="0.25">
      <c r="A329" s="4">
        <v>43587</v>
      </c>
      <c r="B329" s="5">
        <v>0.3750041203703704</v>
      </c>
      <c r="C329" s="7">
        <v>1</v>
      </c>
      <c r="D329" s="6" t="s">
        <v>32</v>
      </c>
      <c r="E329" s="6">
        <f>AVERAGE(G329:G330,G332)</f>
        <v>1.1193166666666665</v>
      </c>
      <c r="F329" s="6">
        <f>SUM(H329:H330,H332)</f>
        <v>124247.53</v>
      </c>
      <c r="G329" s="6">
        <v>1.1192599999999999</v>
      </c>
      <c r="H329" s="6">
        <v>1119.31</v>
      </c>
      <c r="I329" s="7" t="s">
        <v>63</v>
      </c>
      <c r="J329" s="7" t="s">
        <v>65</v>
      </c>
      <c r="K329" s="7" t="s">
        <v>67</v>
      </c>
      <c r="L329" s="6">
        <v>1.1192800000000001</v>
      </c>
      <c r="M329" s="6">
        <v>1.1193299999999999</v>
      </c>
    </row>
    <row r="330" spans="1:13" s="6" customFormat="1" x14ac:dyDescent="0.25">
      <c r="A330" s="4">
        <v>43587</v>
      </c>
      <c r="B330" s="5">
        <v>0.37523033564814812</v>
      </c>
      <c r="C330" s="7">
        <v>1</v>
      </c>
      <c r="D330" s="6" t="s">
        <v>32</v>
      </c>
      <c r="G330" s="6">
        <v>1.1194599999999999</v>
      </c>
      <c r="H330" s="6">
        <v>61568.92</v>
      </c>
      <c r="I330" s="7" t="s">
        <v>63</v>
      </c>
      <c r="J330" s="7" t="s">
        <v>65</v>
      </c>
      <c r="K330" s="7" t="s">
        <v>67</v>
      </c>
      <c r="L330" s="6">
        <v>1.11941</v>
      </c>
      <c r="M330" s="6">
        <v>1.1194599999999999</v>
      </c>
    </row>
    <row r="331" spans="1:13" s="6" customFormat="1" x14ac:dyDescent="0.25">
      <c r="A331" s="4">
        <v>43587</v>
      </c>
      <c r="B331" s="5">
        <v>0.37536893518518522</v>
      </c>
      <c r="C331" s="7">
        <v>1</v>
      </c>
      <c r="D331" s="6" t="s">
        <v>10</v>
      </c>
      <c r="G331" s="6">
        <v>12357</v>
      </c>
      <c r="H331" s="6">
        <v>69155.95</v>
      </c>
      <c r="I331" s="7" t="s">
        <v>63</v>
      </c>
      <c r="J331" s="7" t="s">
        <v>65</v>
      </c>
      <c r="K331" s="7" t="s">
        <v>67</v>
      </c>
      <c r="L331" s="6">
        <v>12357</v>
      </c>
      <c r="M331" s="6">
        <v>12358</v>
      </c>
    </row>
    <row r="332" spans="1:13" s="6" customFormat="1" x14ac:dyDescent="0.25">
      <c r="A332" s="4">
        <v>43587</v>
      </c>
      <c r="B332" s="5">
        <v>0.3758066435185185</v>
      </c>
      <c r="C332" s="7">
        <v>1</v>
      </c>
      <c r="D332" s="6" t="s">
        <v>32</v>
      </c>
      <c r="G332" s="6">
        <v>1.1192299999999999</v>
      </c>
      <c r="H332" s="6">
        <v>61559.3</v>
      </c>
      <c r="I332" s="7" t="s">
        <v>63</v>
      </c>
      <c r="J332" s="7" t="s">
        <v>65</v>
      </c>
      <c r="K332" s="7" t="s">
        <v>67</v>
      </c>
      <c r="L332" s="6">
        <v>1.1192299999999999</v>
      </c>
      <c r="M332" s="6">
        <v>1.1192899999999999</v>
      </c>
    </row>
    <row r="333" spans="1:13" s="6" customFormat="1" x14ac:dyDescent="0.25">
      <c r="A333" s="4">
        <v>43587</v>
      </c>
      <c r="B333" s="5">
        <v>0.37599678240740736</v>
      </c>
      <c r="C333" s="7">
        <v>1</v>
      </c>
      <c r="D333" s="6" t="s">
        <v>26</v>
      </c>
      <c r="G333" s="6">
        <v>1.5041800000000001</v>
      </c>
      <c r="H333" s="6">
        <v>89552.4</v>
      </c>
      <c r="I333" s="7" t="s">
        <v>63</v>
      </c>
      <c r="J333" s="7" t="s">
        <v>65</v>
      </c>
      <c r="K333" s="7" t="s">
        <v>67</v>
      </c>
      <c r="L333" s="6">
        <v>1.5040199999999999</v>
      </c>
      <c r="M333" s="6">
        <v>1.5041500000000001</v>
      </c>
    </row>
    <row r="334" spans="1:13" s="6" customFormat="1" x14ac:dyDescent="0.25">
      <c r="A334" s="4">
        <v>43587</v>
      </c>
      <c r="B334" s="5">
        <v>0.45885101851851856</v>
      </c>
      <c r="C334" s="7">
        <v>1</v>
      </c>
      <c r="D334" s="6" t="s">
        <v>51</v>
      </c>
      <c r="G334" s="6">
        <v>5.9604200000000001</v>
      </c>
      <c r="H334" s="6">
        <v>500000</v>
      </c>
      <c r="I334" s="7" t="s">
        <v>63</v>
      </c>
      <c r="J334" s="7" t="s">
        <v>65</v>
      </c>
      <c r="K334" s="7" t="s">
        <v>67</v>
      </c>
      <c r="L334" s="6">
        <v>5.9604200000000001</v>
      </c>
      <c r="M334" s="6">
        <v>5.9610099999999999</v>
      </c>
    </row>
    <row r="335" spans="1:13" s="6" customFormat="1" x14ac:dyDescent="0.25">
      <c r="A335" s="4">
        <v>43587</v>
      </c>
      <c r="B335" s="5">
        <v>0.45891721064814811</v>
      </c>
      <c r="C335" s="7">
        <v>1</v>
      </c>
      <c r="D335" s="6" t="s">
        <v>47</v>
      </c>
      <c r="G335" s="6">
        <v>1.0188200000000001</v>
      </c>
      <c r="H335" s="6">
        <v>3000</v>
      </c>
      <c r="I335" s="7" t="s">
        <v>63</v>
      </c>
      <c r="J335" s="7" t="s">
        <v>65</v>
      </c>
      <c r="K335" s="7" t="s">
        <v>67</v>
      </c>
      <c r="L335" s="6">
        <v>1.01871</v>
      </c>
      <c r="M335" s="6">
        <v>1.01877</v>
      </c>
    </row>
    <row r="336" spans="1:13" s="6" customFormat="1" x14ac:dyDescent="0.25">
      <c r="A336" s="4">
        <v>43587</v>
      </c>
      <c r="B336" s="5">
        <v>0.45898737268518519</v>
      </c>
      <c r="C336" s="7">
        <v>1</v>
      </c>
      <c r="D336" s="6" t="s">
        <v>32</v>
      </c>
      <c r="G336" s="6">
        <v>1.12086</v>
      </c>
      <c r="H336" s="6">
        <v>22416.6</v>
      </c>
      <c r="I336" s="7" t="s">
        <v>63</v>
      </c>
      <c r="J336" s="7" t="s">
        <v>65</v>
      </c>
      <c r="K336" s="7" t="s">
        <v>67</v>
      </c>
      <c r="L336" s="6">
        <v>1.1208</v>
      </c>
      <c r="M336" s="6">
        <v>1.12086</v>
      </c>
    </row>
    <row r="337" spans="1:13" s="6" customFormat="1" x14ac:dyDescent="0.25">
      <c r="A337" s="4">
        <v>43587</v>
      </c>
      <c r="B337" s="5">
        <v>0.45914164351851849</v>
      </c>
      <c r="C337" s="7">
        <v>1</v>
      </c>
      <c r="D337" s="6" t="s">
        <v>56</v>
      </c>
      <c r="G337" s="6">
        <v>1270.8599999999999</v>
      </c>
      <c r="H337" s="6">
        <v>3812</v>
      </c>
      <c r="I337" s="7" t="s">
        <v>63</v>
      </c>
      <c r="J337" s="7" t="s">
        <v>65</v>
      </c>
      <c r="K337" s="7" t="s">
        <v>67</v>
      </c>
      <c r="L337" s="6">
        <v>1270.7</v>
      </c>
      <c r="M337" s="6">
        <v>1270.8399999999999</v>
      </c>
    </row>
    <row r="338" spans="1:13" s="6" customFormat="1" x14ac:dyDescent="0.25">
      <c r="A338" s="4">
        <v>43587</v>
      </c>
      <c r="B338" s="5">
        <v>0.54176326388888885</v>
      </c>
      <c r="C338" s="7">
        <v>1</v>
      </c>
      <c r="D338" s="6" t="s">
        <v>32</v>
      </c>
      <c r="E338" s="6">
        <f>AVERAGE(G338,G341,G349)</f>
        <v>1.1203633333333334</v>
      </c>
      <c r="F338" s="6">
        <f>SUM(H338,H341,H349)</f>
        <v>67219.25</v>
      </c>
      <c r="G338" s="6">
        <v>1.1203799999999999</v>
      </c>
      <c r="H338" s="6">
        <v>11203.8</v>
      </c>
      <c r="I338" s="7" t="s">
        <v>63</v>
      </c>
      <c r="J338" s="7" t="s">
        <v>65</v>
      </c>
      <c r="K338" s="7" t="s">
        <v>66</v>
      </c>
      <c r="L338" s="6">
        <v>1.1204099999999999</v>
      </c>
      <c r="M338" s="6">
        <v>1.1203799999999999</v>
      </c>
    </row>
    <row r="339" spans="1:13" s="6" customFormat="1" x14ac:dyDescent="0.25">
      <c r="A339" s="4">
        <v>43587</v>
      </c>
      <c r="B339" s="5">
        <v>0.54176328703703702</v>
      </c>
      <c r="C339" s="7">
        <v>1</v>
      </c>
      <c r="D339" s="6" t="s">
        <v>38</v>
      </c>
      <c r="E339" s="6">
        <f>AVERAGE(G339,G342)</f>
        <v>145.822</v>
      </c>
      <c r="F339" s="6">
        <f>SUM(H339,H342)</f>
        <v>44413.75</v>
      </c>
      <c r="G339" s="6">
        <v>145.71700000000001</v>
      </c>
      <c r="H339" s="6">
        <v>39182.550000000003</v>
      </c>
      <c r="I339" s="7" t="s">
        <v>63</v>
      </c>
      <c r="J339" s="7" t="s">
        <v>65</v>
      </c>
      <c r="K339" s="7" t="s">
        <v>66</v>
      </c>
      <c r="L339" s="6">
        <v>145.66200000000001</v>
      </c>
      <c r="M339" s="6">
        <v>145.71700000000001</v>
      </c>
    </row>
    <row r="340" spans="1:13" s="6" customFormat="1" x14ac:dyDescent="0.25">
      <c r="A340" s="4">
        <v>43587</v>
      </c>
      <c r="B340" s="5">
        <v>0.54178215277777775</v>
      </c>
      <c r="C340" s="7">
        <v>1</v>
      </c>
      <c r="D340" s="6" t="s">
        <v>40</v>
      </c>
      <c r="E340" s="6">
        <f>AVERAGE(G340,G343:G348,G350:G351)</f>
        <v>1.3067211111111112</v>
      </c>
      <c r="F340" s="6">
        <f>SUM(H340,H343:H348,H350:H351)</f>
        <v>729225.73</v>
      </c>
      <c r="G340" s="6">
        <v>1.30768</v>
      </c>
      <c r="H340" s="6">
        <v>130741.14</v>
      </c>
      <c r="I340" s="7" t="s">
        <v>63</v>
      </c>
      <c r="J340" s="7" t="s">
        <v>65</v>
      </c>
      <c r="K340" s="7" t="s">
        <v>67</v>
      </c>
      <c r="L340" s="6">
        <v>1.3077300000000001</v>
      </c>
      <c r="M340" s="6">
        <v>1.30768</v>
      </c>
    </row>
    <row r="341" spans="1:13" s="6" customFormat="1" x14ac:dyDescent="0.25">
      <c r="A341" s="4">
        <v>43587</v>
      </c>
      <c r="B341" s="5">
        <v>0.54178473379629633</v>
      </c>
      <c r="C341" s="7">
        <v>1</v>
      </c>
      <c r="D341" s="6" t="s">
        <v>32</v>
      </c>
      <c r="G341" s="6">
        <v>1.1206400000000001</v>
      </c>
      <c r="H341" s="6">
        <v>22412.6</v>
      </c>
      <c r="I341" s="7" t="s">
        <v>63</v>
      </c>
      <c r="J341" s="7" t="s">
        <v>65</v>
      </c>
      <c r="K341" s="7" t="s">
        <v>67</v>
      </c>
      <c r="L341" s="6">
        <v>1.1206400000000001</v>
      </c>
      <c r="M341" s="6">
        <v>1.1206199999999999</v>
      </c>
    </row>
    <row r="342" spans="1:13" s="6" customFormat="1" x14ac:dyDescent="0.25">
      <c r="A342" s="4">
        <v>43587</v>
      </c>
      <c r="B342" s="5">
        <v>0.54178748842592594</v>
      </c>
      <c r="C342" s="7">
        <v>1</v>
      </c>
      <c r="D342" s="6" t="s">
        <v>38</v>
      </c>
      <c r="G342" s="6">
        <v>145.92699999999999</v>
      </c>
      <c r="H342" s="6">
        <v>5231.2</v>
      </c>
      <c r="I342" s="7" t="s">
        <v>63</v>
      </c>
      <c r="J342" s="7" t="s">
        <v>65</v>
      </c>
      <c r="K342" s="7" t="s">
        <v>67</v>
      </c>
      <c r="L342" s="6">
        <v>145.846</v>
      </c>
      <c r="M342" s="6">
        <v>145.922</v>
      </c>
    </row>
    <row r="343" spans="1:13" s="6" customFormat="1" x14ac:dyDescent="0.25">
      <c r="A343" s="4">
        <v>43587</v>
      </c>
      <c r="B343" s="5">
        <v>0.54179388888888891</v>
      </c>
      <c r="C343" s="7">
        <v>1</v>
      </c>
      <c r="D343" s="6" t="s">
        <v>40</v>
      </c>
      <c r="G343" s="6">
        <v>1.30793</v>
      </c>
      <c r="H343" s="6">
        <v>65371.76</v>
      </c>
      <c r="I343" s="7" t="s">
        <v>63</v>
      </c>
      <c r="J343" s="7" t="s">
        <v>65</v>
      </c>
      <c r="K343" s="7" t="s">
        <v>67</v>
      </c>
      <c r="L343" s="6">
        <v>1.30766</v>
      </c>
      <c r="M343" s="6">
        <v>1.3079099999999999</v>
      </c>
    </row>
    <row r="344" spans="1:13" s="6" customFormat="1" x14ac:dyDescent="0.25">
      <c r="A344" s="4">
        <v>43587</v>
      </c>
      <c r="B344" s="5">
        <v>0.54182556712962959</v>
      </c>
      <c r="C344" s="7">
        <v>1</v>
      </c>
      <c r="D344" s="6" t="s">
        <v>40</v>
      </c>
      <c r="G344" s="6">
        <v>1.3077399999999999</v>
      </c>
      <c r="H344" s="6">
        <v>130774</v>
      </c>
      <c r="I344" s="7" t="s">
        <v>63</v>
      </c>
      <c r="J344" s="7" t="s">
        <v>65</v>
      </c>
      <c r="K344" s="7" t="s">
        <v>67</v>
      </c>
      <c r="L344" s="6">
        <v>1.3077399999999999</v>
      </c>
      <c r="M344" s="6">
        <v>1.3078399999999999</v>
      </c>
    </row>
    <row r="345" spans="1:13" s="6" customFormat="1" x14ac:dyDescent="0.25">
      <c r="A345" s="4">
        <v>43587</v>
      </c>
      <c r="B345" s="5">
        <v>0.54188865740740744</v>
      </c>
      <c r="C345" s="7">
        <v>1</v>
      </c>
      <c r="D345" s="6" t="s">
        <v>40</v>
      </c>
      <c r="G345" s="6">
        <v>1.30687</v>
      </c>
      <c r="H345" s="6">
        <v>130687</v>
      </c>
      <c r="I345" s="7" t="s">
        <v>63</v>
      </c>
      <c r="J345" s="7" t="s">
        <v>65</v>
      </c>
      <c r="K345" s="7" t="s">
        <v>67</v>
      </c>
      <c r="L345" s="6">
        <v>1.3067800000000001</v>
      </c>
      <c r="M345" s="6">
        <v>1.3068599999999999</v>
      </c>
    </row>
    <row r="346" spans="1:13" s="6" customFormat="1" x14ac:dyDescent="0.25">
      <c r="A346" s="4">
        <v>43587</v>
      </c>
      <c r="B346" s="5">
        <v>0.54191592592592597</v>
      </c>
      <c r="C346" s="7">
        <v>1</v>
      </c>
      <c r="D346" s="6" t="s">
        <v>40</v>
      </c>
      <c r="G346" s="6">
        <v>1.30721</v>
      </c>
      <c r="H346" s="6">
        <v>130711.62</v>
      </c>
      <c r="I346" s="7" t="s">
        <v>63</v>
      </c>
      <c r="J346" s="7" t="s">
        <v>65</v>
      </c>
      <c r="K346" s="7" t="s">
        <v>67</v>
      </c>
      <c r="L346" s="6">
        <v>1.30721</v>
      </c>
      <c r="M346" s="6">
        <v>1.30721</v>
      </c>
    </row>
    <row r="347" spans="1:13" s="6" customFormat="1" x14ac:dyDescent="0.25">
      <c r="A347" s="4">
        <v>43587</v>
      </c>
      <c r="B347" s="5">
        <v>0.54195593749999993</v>
      </c>
      <c r="C347" s="7">
        <v>1</v>
      </c>
      <c r="D347" s="6" t="s">
        <v>40</v>
      </c>
      <c r="G347" s="6">
        <v>1.3072699999999999</v>
      </c>
      <c r="H347" s="6">
        <v>5228.8599999999997</v>
      </c>
      <c r="I347" s="7" t="s">
        <v>63</v>
      </c>
      <c r="J347" s="7" t="s">
        <v>65</v>
      </c>
      <c r="K347" s="7" t="s">
        <v>67</v>
      </c>
      <c r="L347" s="6">
        <v>1.30732</v>
      </c>
      <c r="M347" s="6">
        <v>1.3073999999999999</v>
      </c>
    </row>
    <row r="348" spans="1:13" s="6" customFormat="1" x14ac:dyDescent="0.25">
      <c r="A348" s="4">
        <v>43587</v>
      </c>
      <c r="B348" s="5">
        <v>0.54225519675925926</v>
      </c>
      <c r="C348" s="7">
        <v>1</v>
      </c>
      <c r="D348" s="6" t="s">
        <v>40</v>
      </c>
      <c r="G348" s="6">
        <v>1.30603</v>
      </c>
      <c r="H348" s="6">
        <v>5223.3500000000004</v>
      </c>
      <c r="I348" s="7" t="s">
        <v>63</v>
      </c>
      <c r="J348" s="7" t="s">
        <v>65</v>
      </c>
      <c r="K348" s="7" t="s">
        <v>67</v>
      </c>
      <c r="L348" s="6">
        <v>1.3059000000000001</v>
      </c>
      <c r="M348" s="6">
        <v>1.30599</v>
      </c>
    </row>
    <row r="349" spans="1:13" s="6" customFormat="1" x14ac:dyDescent="0.25">
      <c r="A349" s="4">
        <v>43587</v>
      </c>
      <c r="B349" s="5">
        <v>0.54283585648148147</v>
      </c>
      <c r="C349" s="7">
        <v>1</v>
      </c>
      <c r="D349" s="6" t="s">
        <v>32</v>
      </c>
      <c r="G349" s="6">
        <v>1.1200699999999999</v>
      </c>
      <c r="H349" s="6">
        <v>33602.85</v>
      </c>
      <c r="I349" s="7" t="s">
        <v>63</v>
      </c>
      <c r="J349" s="7" t="s">
        <v>65</v>
      </c>
      <c r="K349" s="7" t="s">
        <v>67</v>
      </c>
      <c r="L349" s="6">
        <v>1.1200699999999999</v>
      </c>
      <c r="M349" s="6">
        <v>1.12012</v>
      </c>
    </row>
    <row r="350" spans="1:13" s="6" customFormat="1" x14ac:dyDescent="0.25">
      <c r="A350" s="4">
        <v>43587</v>
      </c>
      <c r="B350" s="5">
        <v>0.54296824074074068</v>
      </c>
      <c r="C350" s="7">
        <v>1</v>
      </c>
      <c r="D350" s="6" t="s">
        <v>40</v>
      </c>
      <c r="G350" s="6">
        <v>1.3051699999999999</v>
      </c>
      <c r="H350" s="6">
        <v>65258.5</v>
      </c>
      <c r="I350" s="7" t="s">
        <v>63</v>
      </c>
      <c r="J350" s="7" t="s">
        <v>65</v>
      </c>
      <c r="K350" s="7" t="s">
        <v>67</v>
      </c>
      <c r="L350" s="6">
        <v>1.3051200000000001</v>
      </c>
      <c r="M350" s="6">
        <v>1.3051600000000001</v>
      </c>
    </row>
    <row r="351" spans="1:13" s="6" customFormat="1" x14ac:dyDescent="0.25">
      <c r="A351" s="4">
        <v>43587</v>
      </c>
      <c r="B351" s="5">
        <v>0.54301762731481484</v>
      </c>
      <c r="C351" s="7">
        <v>1</v>
      </c>
      <c r="D351" s="6" t="s">
        <v>40</v>
      </c>
      <c r="G351" s="6">
        <v>1.3045899999999999</v>
      </c>
      <c r="H351" s="6">
        <v>65229.5</v>
      </c>
      <c r="I351" s="7" t="s">
        <v>63</v>
      </c>
      <c r="J351" s="7" t="s">
        <v>65</v>
      </c>
      <c r="K351" s="7" t="s">
        <v>67</v>
      </c>
      <c r="L351" s="6">
        <v>1.3045100000000001</v>
      </c>
      <c r="M351" s="6">
        <v>1.3045899999999999</v>
      </c>
    </row>
    <row r="352" spans="1:13" s="6" customFormat="1" x14ac:dyDescent="0.25">
      <c r="A352" s="4">
        <v>43587</v>
      </c>
      <c r="B352" s="5">
        <v>0.62575527777777784</v>
      </c>
      <c r="C352" s="7">
        <v>1</v>
      </c>
      <c r="D352" s="6" t="s">
        <v>56</v>
      </c>
      <c r="G352" s="6">
        <v>1268.6400000000001</v>
      </c>
      <c r="H352" s="6">
        <v>12686.4</v>
      </c>
      <c r="I352" s="7" t="s">
        <v>63</v>
      </c>
      <c r="J352" s="7" t="s">
        <v>65</v>
      </c>
      <c r="K352" s="7" t="s">
        <v>66</v>
      </c>
      <c r="L352" s="6">
        <v>1268.67</v>
      </c>
      <c r="M352" s="6">
        <v>1268.6479999999999</v>
      </c>
    </row>
    <row r="353" spans="1:13" s="6" customFormat="1" x14ac:dyDescent="0.25">
      <c r="A353" s="4">
        <v>43588</v>
      </c>
      <c r="B353" s="5">
        <v>0.37505710648148144</v>
      </c>
      <c r="C353" s="7">
        <v>1</v>
      </c>
      <c r="D353" s="6" t="s">
        <v>32</v>
      </c>
      <c r="G353" s="6">
        <v>1.1161300000000001</v>
      </c>
      <c r="H353" s="6">
        <v>1116.1300000000001</v>
      </c>
      <c r="I353" s="7" t="s">
        <v>63</v>
      </c>
      <c r="J353" s="7" t="s">
        <v>65</v>
      </c>
      <c r="K353" s="7" t="s">
        <v>67</v>
      </c>
      <c r="L353" s="6">
        <v>1.1161799999999999</v>
      </c>
      <c r="M353" s="6">
        <v>1.11622</v>
      </c>
    </row>
    <row r="354" spans="1:13" s="6" customFormat="1" x14ac:dyDescent="0.25">
      <c r="A354" s="4">
        <v>43588</v>
      </c>
      <c r="B354" s="5">
        <v>0.37581952546296299</v>
      </c>
      <c r="C354" s="7">
        <v>1</v>
      </c>
      <c r="D354" s="6" t="s">
        <v>40</v>
      </c>
      <c r="E354" s="6">
        <f>AVERAGE(G354:G358)</f>
        <v>1.302352</v>
      </c>
      <c r="F354" s="6">
        <f>SUM(H354:H358)</f>
        <v>32556.57</v>
      </c>
      <c r="G354" s="6">
        <v>1.30233</v>
      </c>
      <c r="H354" s="6">
        <v>6511.19</v>
      </c>
      <c r="I354" s="7" t="s">
        <v>63</v>
      </c>
      <c r="J354" s="7" t="s">
        <v>65</v>
      </c>
      <c r="K354" s="7" t="s">
        <v>67</v>
      </c>
      <c r="L354" s="6">
        <v>1.30233</v>
      </c>
      <c r="M354" s="6">
        <v>1.3024</v>
      </c>
    </row>
    <row r="355" spans="1:13" s="6" customFormat="1" x14ac:dyDescent="0.25">
      <c r="A355" s="4">
        <v>43588</v>
      </c>
      <c r="B355" s="5">
        <v>0.37582616898148147</v>
      </c>
      <c r="C355" s="7">
        <v>1</v>
      </c>
      <c r="D355" s="6" t="s">
        <v>40</v>
      </c>
      <c r="G355" s="6">
        <v>1.3023400000000001</v>
      </c>
      <c r="H355" s="6">
        <v>6511.3</v>
      </c>
      <c r="I355" s="7" t="s">
        <v>63</v>
      </c>
      <c r="J355" s="7" t="s">
        <v>65</v>
      </c>
      <c r="K355" s="7" t="s">
        <v>67</v>
      </c>
      <c r="L355" s="6">
        <v>1.3023400000000001</v>
      </c>
      <c r="M355" s="6">
        <v>1.3024100000000001</v>
      </c>
    </row>
    <row r="356" spans="1:13" s="6" customFormat="1" x14ac:dyDescent="0.25">
      <c r="A356" s="4">
        <v>43588</v>
      </c>
      <c r="B356" s="5">
        <v>0.37582923611111108</v>
      </c>
      <c r="C356" s="7">
        <v>1</v>
      </c>
      <c r="D356" s="6" t="s">
        <v>40</v>
      </c>
      <c r="G356" s="6">
        <v>1.3023499999999999</v>
      </c>
      <c r="H356" s="6">
        <v>6511.36</v>
      </c>
      <c r="I356" s="7" t="s">
        <v>63</v>
      </c>
      <c r="J356" s="7" t="s">
        <v>65</v>
      </c>
      <c r="K356" s="7" t="s">
        <v>67</v>
      </c>
      <c r="L356" s="6">
        <v>1.3023499999999999</v>
      </c>
      <c r="M356" s="6">
        <v>1.3024199999999999</v>
      </c>
    </row>
    <row r="357" spans="1:13" s="6" customFormat="1" x14ac:dyDescent="0.25">
      <c r="A357" s="4">
        <v>43588</v>
      </c>
      <c r="B357" s="5">
        <v>0.37583237268518516</v>
      </c>
      <c r="C357" s="7">
        <v>1</v>
      </c>
      <c r="D357" s="6" t="s">
        <v>40</v>
      </c>
      <c r="G357" s="6">
        <v>1.30237</v>
      </c>
      <c r="H357" s="6">
        <v>6511.36</v>
      </c>
      <c r="I357" s="7" t="s">
        <v>63</v>
      </c>
      <c r="J357" s="7" t="s">
        <v>65</v>
      </c>
      <c r="K357" s="7" t="s">
        <v>67</v>
      </c>
      <c r="L357" s="6">
        <v>1.30237</v>
      </c>
      <c r="M357" s="6">
        <v>1.3024500000000001</v>
      </c>
    </row>
    <row r="358" spans="1:13" s="6" customFormat="1" x14ac:dyDescent="0.25">
      <c r="A358" s="4">
        <v>43588</v>
      </c>
      <c r="B358" s="5">
        <v>0.37583555555555553</v>
      </c>
      <c r="C358" s="7">
        <v>1</v>
      </c>
      <c r="D358" s="6" t="s">
        <v>40</v>
      </c>
      <c r="G358" s="6">
        <v>1.30237</v>
      </c>
      <c r="H358" s="6">
        <v>6511.36</v>
      </c>
      <c r="I358" s="7" t="s">
        <v>63</v>
      </c>
      <c r="J358" s="7" t="s">
        <v>65</v>
      </c>
      <c r="K358" s="7" t="s">
        <v>67</v>
      </c>
      <c r="L358" s="6">
        <v>1.30237</v>
      </c>
      <c r="M358" s="6">
        <v>1.3024500000000001</v>
      </c>
    </row>
    <row r="359" spans="1:13" s="6" customFormat="1" x14ac:dyDescent="0.25">
      <c r="A359" s="4">
        <v>43588</v>
      </c>
      <c r="B359" s="5">
        <v>0.37592346064814813</v>
      </c>
      <c r="C359" s="7">
        <v>1</v>
      </c>
      <c r="D359" s="6" t="s">
        <v>51</v>
      </c>
      <c r="G359" s="6">
        <v>5.9716100000000001</v>
      </c>
      <c r="H359" s="6">
        <v>100000</v>
      </c>
      <c r="I359" s="7" t="s">
        <v>63</v>
      </c>
      <c r="J359" s="7" t="s">
        <v>65</v>
      </c>
      <c r="K359" s="7" t="s">
        <v>67</v>
      </c>
      <c r="L359" s="6">
        <v>5.9702500000000001</v>
      </c>
      <c r="M359" s="6">
        <v>5.9716100000000001</v>
      </c>
    </row>
    <row r="360" spans="1:13" s="6" customFormat="1" x14ac:dyDescent="0.25">
      <c r="A360" s="4">
        <v>43588</v>
      </c>
      <c r="B360" s="5">
        <v>0.46417364583333337</v>
      </c>
      <c r="C360" s="7">
        <v>1</v>
      </c>
      <c r="D360" s="6" t="s">
        <v>27</v>
      </c>
      <c r="G360" s="6">
        <v>1.1387499999999999</v>
      </c>
      <c r="H360" s="6">
        <v>78110.2</v>
      </c>
      <c r="I360" s="7" t="s">
        <v>63</v>
      </c>
      <c r="J360" s="7" t="s">
        <v>65</v>
      </c>
      <c r="K360" s="7" t="s">
        <v>67</v>
      </c>
      <c r="L360" s="6">
        <v>1.1387799999999999</v>
      </c>
      <c r="M360" s="6">
        <v>1.1388499999999999</v>
      </c>
    </row>
    <row r="361" spans="1:13" s="6" customFormat="1" x14ac:dyDescent="0.25">
      <c r="A361" s="4">
        <v>43588</v>
      </c>
      <c r="B361" s="5">
        <v>0.54205532407407409</v>
      </c>
      <c r="C361" s="7">
        <v>1</v>
      </c>
      <c r="D361" s="6" t="s">
        <v>40</v>
      </c>
      <c r="G361" s="6">
        <v>1.2998000000000001</v>
      </c>
      <c r="H361" s="6">
        <v>64990</v>
      </c>
      <c r="I361" s="7" t="s">
        <v>63</v>
      </c>
      <c r="J361" s="7" t="s">
        <v>65</v>
      </c>
      <c r="K361" s="7" t="s">
        <v>67</v>
      </c>
      <c r="L361" s="6">
        <v>1.2998000000000001</v>
      </c>
      <c r="M361" s="6">
        <v>1.2998700000000001</v>
      </c>
    </row>
    <row r="362" spans="1:13" s="6" customFormat="1" x14ac:dyDescent="0.25">
      <c r="A362" s="4">
        <v>43588</v>
      </c>
      <c r="B362" s="5">
        <v>0.62506721064814819</v>
      </c>
      <c r="C362" s="7">
        <v>1</v>
      </c>
      <c r="D362" s="6" t="s">
        <v>32</v>
      </c>
      <c r="E362" s="6">
        <f>AVERAGE(G362:G363,G366:G367)</f>
        <v>1.1159250000000001</v>
      </c>
      <c r="F362" s="6">
        <f>SUM(H362:H363,H366:H367)</f>
        <v>123864.62000000001</v>
      </c>
      <c r="G362" s="6">
        <v>1.11588</v>
      </c>
      <c r="H362" s="6">
        <v>55795.25</v>
      </c>
      <c r="I362" s="7" t="s">
        <v>63</v>
      </c>
      <c r="J362" s="7" t="s">
        <v>65</v>
      </c>
      <c r="K362" s="7" t="s">
        <v>67</v>
      </c>
      <c r="L362" s="6">
        <v>1.11588</v>
      </c>
      <c r="M362" s="6">
        <v>1.1159300000000001</v>
      </c>
    </row>
    <row r="363" spans="1:13" s="6" customFormat="1" x14ac:dyDescent="0.25">
      <c r="A363" s="4">
        <v>43588</v>
      </c>
      <c r="B363" s="5">
        <v>0.62508872685185179</v>
      </c>
      <c r="C363" s="7">
        <v>1</v>
      </c>
      <c r="D363" s="6" t="s">
        <v>32</v>
      </c>
      <c r="G363" s="6">
        <v>1.11582</v>
      </c>
      <c r="H363" s="6">
        <v>1115.82</v>
      </c>
      <c r="I363" s="7" t="s">
        <v>63</v>
      </c>
      <c r="J363" s="7" t="s">
        <v>65</v>
      </c>
      <c r="K363" s="7" t="s">
        <v>67</v>
      </c>
      <c r="L363" s="6">
        <v>1.1158699999999999</v>
      </c>
      <c r="M363" s="6">
        <v>1.1159300000000001</v>
      </c>
    </row>
    <row r="364" spans="1:13" s="6" customFormat="1" x14ac:dyDescent="0.25">
      <c r="A364" s="4">
        <v>43588</v>
      </c>
      <c r="B364" s="5">
        <v>0.62542839120370364</v>
      </c>
      <c r="C364" s="7">
        <v>1</v>
      </c>
      <c r="D364" s="6" t="s">
        <v>40</v>
      </c>
      <c r="E364" s="6">
        <f>AVERAGE(G364,G368)</f>
        <v>1.3030200000000001</v>
      </c>
      <c r="F364" s="6">
        <f>SUM(H364,H368)</f>
        <v>130302</v>
      </c>
      <c r="G364" s="6">
        <v>1.30291</v>
      </c>
      <c r="H364" s="6">
        <v>65145.5</v>
      </c>
      <c r="I364" s="7" t="s">
        <v>63</v>
      </c>
      <c r="J364" s="7" t="s">
        <v>65</v>
      </c>
      <c r="K364" s="7" t="s">
        <v>67</v>
      </c>
      <c r="L364" s="6">
        <v>1.30291</v>
      </c>
      <c r="M364" s="6">
        <v>1.3029200000000001</v>
      </c>
    </row>
    <row r="365" spans="1:13" s="6" customFormat="1" x14ac:dyDescent="0.25">
      <c r="A365" s="4">
        <v>43588</v>
      </c>
      <c r="B365" s="5">
        <v>0.62548549768518524</v>
      </c>
      <c r="C365" s="7">
        <v>1</v>
      </c>
      <c r="D365" s="6" t="s">
        <v>56</v>
      </c>
      <c r="G365" s="6">
        <v>1275.4100000000001</v>
      </c>
      <c r="H365" s="6">
        <v>12752.72</v>
      </c>
      <c r="I365" s="7" t="s">
        <v>63</v>
      </c>
      <c r="J365" s="7" t="s">
        <v>65</v>
      </c>
      <c r="K365" s="7" t="s">
        <v>67</v>
      </c>
      <c r="L365" s="6">
        <v>1275.4110000000001</v>
      </c>
      <c r="M365" s="6">
        <v>1275.5</v>
      </c>
    </row>
    <row r="366" spans="1:13" s="6" customFormat="1" x14ac:dyDescent="0.25">
      <c r="A366" s="4">
        <v>43588</v>
      </c>
      <c r="B366" s="5">
        <v>0.62552623842592592</v>
      </c>
      <c r="C366" s="7">
        <v>1</v>
      </c>
      <c r="D366" s="6" t="s">
        <v>32</v>
      </c>
      <c r="G366" s="6">
        <v>1.1158699999999999</v>
      </c>
      <c r="H366" s="6">
        <v>55792.25</v>
      </c>
      <c r="I366" s="7" t="s">
        <v>63</v>
      </c>
      <c r="J366" s="7" t="s">
        <v>65</v>
      </c>
      <c r="K366" s="7" t="s">
        <v>67</v>
      </c>
      <c r="L366" s="6">
        <v>1.11582</v>
      </c>
      <c r="M366" s="6">
        <v>1.1158699999999999</v>
      </c>
    </row>
    <row r="367" spans="1:13" s="6" customFormat="1" x14ac:dyDescent="0.25">
      <c r="A367" s="4">
        <v>43588</v>
      </c>
      <c r="B367" s="5">
        <v>0.62618531249999998</v>
      </c>
      <c r="C367" s="7">
        <v>1</v>
      </c>
      <c r="D367" s="6" t="s">
        <v>32</v>
      </c>
      <c r="G367" s="6">
        <v>1.1161300000000001</v>
      </c>
      <c r="H367" s="6">
        <v>11161.3</v>
      </c>
      <c r="I367" s="7" t="s">
        <v>63</v>
      </c>
      <c r="J367" s="7" t="s">
        <v>65</v>
      </c>
      <c r="K367" s="7" t="s">
        <v>66</v>
      </c>
      <c r="L367" s="6">
        <v>1.11616</v>
      </c>
      <c r="M367" s="6">
        <v>1.1161300000000001</v>
      </c>
    </row>
    <row r="368" spans="1:13" s="6" customFormat="1" x14ac:dyDescent="0.25">
      <c r="A368" s="4">
        <v>43588</v>
      </c>
      <c r="B368" s="5">
        <v>0.62626376157407404</v>
      </c>
      <c r="C368" s="7">
        <v>1</v>
      </c>
      <c r="D368" s="6" t="s">
        <v>40</v>
      </c>
      <c r="G368" s="6">
        <v>1.3031299999999999</v>
      </c>
      <c r="H368" s="6">
        <v>65156.5</v>
      </c>
      <c r="I368" s="7" t="s">
        <v>63</v>
      </c>
      <c r="J368" s="7" t="s">
        <v>65</v>
      </c>
      <c r="K368" s="7" t="s">
        <v>67</v>
      </c>
      <c r="L368" s="6">
        <v>1.3031299999999999</v>
      </c>
      <c r="M368" s="6">
        <v>1.30318</v>
      </c>
    </row>
    <row r="369" spans="1:13" s="6" customFormat="1" x14ac:dyDescent="0.25">
      <c r="A369" s="4">
        <v>43591</v>
      </c>
      <c r="B369" s="5">
        <v>0.37570833333333331</v>
      </c>
      <c r="C369" s="7">
        <v>1</v>
      </c>
      <c r="D369" s="6" t="s">
        <v>11</v>
      </c>
      <c r="G369" s="6">
        <v>20920</v>
      </c>
      <c r="H369" s="6">
        <v>11705.32</v>
      </c>
      <c r="I369" s="7" t="s">
        <v>63</v>
      </c>
      <c r="J369" s="7" t="s">
        <v>65</v>
      </c>
      <c r="K369" s="7" t="s">
        <v>66</v>
      </c>
      <c r="L369" s="6">
        <v>20910</v>
      </c>
      <c r="M369" s="6">
        <v>20920</v>
      </c>
    </row>
    <row r="370" spans="1:13" s="6" customFormat="1" x14ac:dyDescent="0.25">
      <c r="A370" s="4">
        <v>43591</v>
      </c>
      <c r="B370" s="5">
        <v>0.37578384259259257</v>
      </c>
      <c r="C370" s="7">
        <v>1</v>
      </c>
      <c r="D370" s="6" t="s">
        <v>32</v>
      </c>
      <c r="G370" s="6">
        <v>1.1191800000000001</v>
      </c>
      <c r="H370" s="6">
        <v>111921</v>
      </c>
      <c r="I370" s="7" t="s">
        <v>63</v>
      </c>
      <c r="J370" s="7" t="s">
        <v>65</v>
      </c>
      <c r="K370" s="7" t="s">
        <v>67</v>
      </c>
      <c r="L370" s="6">
        <v>1.1191800000000001</v>
      </c>
      <c r="M370" s="6">
        <v>1.11924</v>
      </c>
    </row>
    <row r="371" spans="1:13" s="6" customFormat="1" x14ac:dyDescent="0.25">
      <c r="A371" s="4">
        <v>43591</v>
      </c>
      <c r="B371" s="5">
        <v>0.37591802083333331</v>
      </c>
      <c r="C371" s="7">
        <v>1</v>
      </c>
      <c r="D371" s="6" t="s">
        <v>48</v>
      </c>
      <c r="E371" s="6">
        <f>AVERAGE(G371:G372)</f>
        <v>110.675</v>
      </c>
      <c r="F371" s="6">
        <f>SUM(H371:H372)</f>
        <v>20000</v>
      </c>
      <c r="G371" s="6">
        <v>110.675</v>
      </c>
      <c r="H371" s="6">
        <v>10000</v>
      </c>
      <c r="I371" s="7" t="s">
        <v>63</v>
      </c>
      <c r="J371" s="7" t="s">
        <v>65</v>
      </c>
      <c r="K371" s="7" t="s">
        <v>66</v>
      </c>
      <c r="L371" s="6">
        <v>110.675</v>
      </c>
      <c r="M371" s="6">
        <v>110.676</v>
      </c>
    </row>
    <row r="372" spans="1:13" s="6" customFormat="1" x14ac:dyDescent="0.25">
      <c r="A372" s="4">
        <v>43591</v>
      </c>
      <c r="B372" s="5">
        <v>0.37593678240740741</v>
      </c>
      <c r="C372" s="7">
        <v>1</v>
      </c>
      <c r="D372" s="6" t="s">
        <v>48</v>
      </c>
      <c r="G372" s="6">
        <v>110.675</v>
      </c>
      <c r="H372" s="6">
        <v>10000</v>
      </c>
      <c r="I372" s="7" t="s">
        <v>63</v>
      </c>
      <c r="J372" s="7" t="s">
        <v>65</v>
      </c>
      <c r="K372" s="7" t="s">
        <v>66</v>
      </c>
      <c r="L372" s="6">
        <v>110.675</v>
      </c>
      <c r="M372" s="6">
        <v>110.676</v>
      </c>
    </row>
    <row r="373" spans="1:13" s="6" customFormat="1" x14ac:dyDescent="0.25">
      <c r="A373" s="4">
        <v>43591</v>
      </c>
      <c r="B373" s="5">
        <v>0.3762803009259259</v>
      </c>
      <c r="C373" s="7">
        <v>1</v>
      </c>
      <c r="D373" s="6" t="s">
        <v>35</v>
      </c>
      <c r="G373" s="6">
        <v>1.87862</v>
      </c>
      <c r="H373" s="6">
        <v>13125.55</v>
      </c>
      <c r="I373" s="7" t="s">
        <v>63</v>
      </c>
      <c r="J373" s="7" t="s">
        <v>65</v>
      </c>
      <c r="K373" s="7" t="s">
        <v>66</v>
      </c>
      <c r="L373" s="6">
        <v>1.87862</v>
      </c>
      <c r="M373" s="6">
        <v>1.8787100000000001</v>
      </c>
    </row>
    <row r="374" spans="1:13" s="6" customFormat="1" x14ac:dyDescent="0.25">
      <c r="A374" s="4">
        <v>43591</v>
      </c>
      <c r="B374" s="5">
        <v>0.45834052083333332</v>
      </c>
      <c r="C374" s="7">
        <v>1</v>
      </c>
      <c r="D374" s="6" t="s">
        <v>32</v>
      </c>
      <c r="E374" s="6">
        <f>AVERAGE(G374:G377)</f>
        <v>1.11839</v>
      </c>
      <c r="F374" s="6">
        <f>SUM(H374:H377)</f>
        <v>101772.88</v>
      </c>
      <c r="G374" s="6">
        <v>1.11833</v>
      </c>
      <c r="H374" s="6">
        <v>1118.3800000000001</v>
      </c>
      <c r="I374" s="7" t="s">
        <v>63</v>
      </c>
      <c r="J374" s="7" t="s">
        <v>65</v>
      </c>
      <c r="K374" s="7" t="s">
        <v>67</v>
      </c>
      <c r="L374" s="6">
        <v>1.11835</v>
      </c>
      <c r="M374" s="6">
        <v>1.1184000000000001</v>
      </c>
    </row>
    <row r="375" spans="1:13" s="6" customFormat="1" x14ac:dyDescent="0.25">
      <c r="A375" s="4">
        <v>43591</v>
      </c>
      <c r="B375" s="5">
        <v>0.45853958333333328</v>
      </c>
      <c r="C375" s="7">
        <v>1</v>
      </c>
      <c r="D375" s="6" t="s">
        <v>32</v>
      </c>
      <c r="G375" s="6">
        <v>1.1183799999999999</v>
      </c>
      <c r="H375" s="6">
        <v>33550.65</v>
      </c>
      <c r="I375" s="7" t="s">
        <v>63</v>
      </c>
      <c r="J375" s="7" t="s">
        <v>65</v>
      </c>
      <c r="K375" s="7" t="s">
        <v>67</v>
      </c>
      <c r="L375" s="6">
        <v>1.11833</v>
      </c>
      <c r="M375" s="6">
        <v>1.1183799999999999</v>
      </c>
    </row>
    <row r="376" spans="1:13" s="6" customFormat="1" x14ac:dyDescent="0.25">
      <c r="A376" s="4">
        <v>43591</v>
      </c>
      <c r="B376" s="5">
        <v>0.45859380787037041</v>
      </c>
      <c r="C376" s="7">
        <v>1</v>
      </c>
      <c r="D376" s="6" t="s">
        <v>32</v>
      </c>
      <c r="G376" s="6">
        <v>1.11843</v>
      </c>
      <c r="H376" s="6">
        <v>33552</v>
      </c>
      <c r="I376" s="7" t="s">
        <v>63</v>
      </c>
      <c r="J376" s="7" t="s">
        <v>65</v>
      </c>
      <c r="K376" s="7" t="s">
        <v>67</v>
      </c>
      <c r="L376" s="6">
        <v>1.1183700000000001</v>
      </c>
      <c r="M376" s="6">
        <v>1.11843</v>
      </c>
    </row>
    <row r="377" spans="1:13" s="6" customFormat="1" x14ac:dyDescent="0.25">
      <c r="A377" s="4">
        <v>43591</v>
      </c>
      <c r="B377" s="5">
        <v>0.45864356481481483</v>
      </c>
      <c r="C377" s="7">
        <v>1</v>
      </c>
      <c r="D377" s="6" t="s">
        <v>32</v>
      </c>
      <c r="G377" s="6">
        <v>1.11842</v>
      </c>
      <c r="H377" s="6">
        <v>33551.85</v>
      </c>
      <c r="I377" s="7" t="s">
        <v>63</v>
      </c>
      <c r="J377" s="7" t="s">
        <v>65</v>
      </c>
      <c r="K377" s="7" t="s">
        <v>67</v>
      </c>
      <c r="L377" s="6">
        <v>1.1183700000000001</v>
      </c>
      <c r="M377" s="6">
        <v>1.11842</v>
      </c>
    </row>
    <row r="378" spans="1:13" s="6" customFormat="1" x14ac:dyDescent="0.25">
      <c r="A378" s="4">
        <v>43591</v>
      </c>
      <c r="B378" s="5">
        <v>0.54256069444444444</v>
      </c>
      <c r="C378" s="7">
        <v>1</v>
      </c>
      <c r="D378" s="6" t="s">
        <v>47</v>
      </c>
      <c r="G378" s="6">
        <v>1.0186299999999999</v>
      </c>
      <c r="H378" s="6">
        <v>10000</v>
      </c>
      <c r="I378" s="7" t="s">
        <v>63</v>
      </c>
      <c r="J378" s="7" t="s">
        <v>65</v>
      </c>
      <c r="K378" s="7" t="s">
        <v>66</v>
      </c>
      <c r="L378" s="6">
        <v>1.01861</v>
      </c>
      <c r="M378" s="6">
        <v>1.0186299999999999</v>
      </c>
    </row>
    <row r="379" spans="1:13" s="6" customFormat="1" x14ac:dyDescent="0.25">
      <c r="A379" s="4">
        <v>43591</v>
      </c>
      <c r="B379" s="5">
        <v>0.62507314814814818</v>
      </c>
      <c r="C379" s="7">
        <v>1</v>
      </c>
      <c r="D379" s="6" t="s">
        <v>48</v>
      </c>
      <c r="G379" s="6">
        <v>110.901</v>
      </c>
      <c r="H379" s="6">
        <v>1000</v>
      </c>
      <c r="I379" s="7" t="s">
        <v>63</v>
      </c>
      <c r="J379" s="7" t="s">
        <v>65</v>
      </c>
      <c r="K379" s="7" t="s">
        <v>67</v>
      </c>
      <c r="L379" s="6">
        <v>110.90600000000001</v>
      </c>
      <c r="M379" s="6">
        <v>110.90900000000001</v>
      </c>
    </row>
    <row r="380" spans="1:13" s="6" customFormat="1" x14ac:dyDescent="0.25">
      <c r="A380" s="4">
        <v>43591</v>
      </c>
      <c r="B380" s="5">
        <v>0.62511711805555559</v>
      </c>
      <c r="C380" s="7">
        <v>1</v>
      </c>
      <c r="D380" s="6" t="s">
        <v>21</v>
      </c>
      <c r="G380" s="6">
        <v>0.69855999999999996</v>
      </c>
      <c r="H380" s="6">
        <v>13971.2</v>
      </c>
      <c r="I380" s="7" t="s">
        <v>63</v>
      </c>
      <c r="J380" s="7" t="s">
        <v>65</v>
      </c>
      <c r="K380" s="7" t="s">
        <v>66</v>
      </c>
      <c r="L380" s="6">
        <v>0.69855999999999996</v>
      </c>
      <c r="M380" s="6">
        <v>0.69859000000000004</v>
      </c>
    </row>
    <row r="381" spans="1:13" s="6" customFormat="1" x14ac:dyDescent="0.25">
      <c r="A381" s="4">
        <v>43591</v>
      </c>
      <c r="B381" s="5">
        <v>0.62514572916666666</v>
      </c>
      <c r="C381" s="7">
        <v>1</v>
      </c>
      <c r="D381" s="6" t="s">
        <v>48</v>
      </c>
      <c r="E381" s="6">
        <f>AVERAGE(G381:G382)</f>
        <v>110.90299999999999</v>
      </c>
      <c r="F381" s="6">
        <f>SUM(H381:H382)</f>
        <v>2000</v>
      </c>
      <c r="G381" s="6">
        <v>110.904</v>
      </c>
      <c r="H381" s="6">
        <v>1000</v>
      </c>
      <c r="I381" s="7" t="s">
        <v>63</v>
      </c>
      <c r="J381" s="7" t="s">
        <v>65</v>
      </c>
      <c r="K381" s="7" t="s">
        <v>67</v>
      </c>
      <c r="L381" s="6">
        <v>110.893</v>
      </c>
      <c r="M381" s="6">
        <v>110.899</v>
      </c>
    </row>
    <row r="382" spans="1:13" s="6" customFormat="1" ht="14.25" customHeight="1" x14ac:dyDescent="0.25">
      <c r="A382" s="4">
        <v>43591</v>
      </c>
      <c r="B382" s="5">
        <v>0.62520449074074069</v>
      </c>
      <c r="C382" s="7">
        <v>1</v>
      </c>
      <c r="D382" s="6" t="s">
        <v>48</v>
      </c>
      <c r="G382" s="6">
        <v>110.902</v>
      </c>
      <c r="H382" s="6">
        <v>1000</v>
      </c>
      <c r="I382" s="7" t="s">
        <v>63</v>
      </c>
      <c r="J382" s="7" t="s">
        <v>65</v>
      </c>
      <c r="K382" s="7" t="s">
        <v>67</v>
      </c>
      <c r="L382" s="6">
        <v>110.893</v>
      </c>
      <c r="M382" s="6">
        <v>110.89700000000001</v>
      </c>
    </row>
    <row r="383" spans="1:13" s="6" customFormat="1" x14ac:dyDescent="0.25">
      <c r="A383" s="4">
        <v>43592</v>
      </c>
      <c r="B383" s="5">
        <v>0.37575119212962965</v>
      </c>
      <c r="C383" s="7">
        <v>1</v>
      </c>
      <c r="D383" s="6" t="s">
        <v>51</v>
      </c>
      <c r="G383" s="6">
        <v>6.1951900000000002</v>
      </c>
      <c r="H383" s="6">
        <v>30000</v>
      </c>
      <c r="I383" s="7" t="s">
        <v>63</v>
      </c>
      <c r="J383" s="7" t="s">
        <v>65</v>
      </c>
      <c r="K383" s="7" t="s">
        <v>67</v>
      </c>
      <c r="L383" s="6">
        <v>6.1951900000000002</v>
      </c>
      <c r="M383" s="6">
        <v>6.19604</v>
      </c>
    </row>
    <row r="384" spans="1:13" s="6" customFormat="1" x14ac:dyDescent="0.25">
      <c r="A384" s="4">
        <v>43592</v>
      </c>
      <c r="B384" s="5">
        <v>0.45843322916666668</v>
      </c>
      <c r="C384" s="7">
        <v>1</v>
      </c>
      <c r="D384" s="6" t="s">
        <v>48</v>
      </c>
      <c r="G384" s="6">
        <v>110.553</v>
      </c>
      <c r="H384" s="6">
        <v>1000</v>
      </c>
      <c r="I384" s="7" t="s">
        <v>63</v>
      </c>
      <c r="J384" s="7" t="s">
        <v>65</v>
      </c>
      <c r="K384" s="7" t="s">
        <v>67</v>
      </c>
      <c r="L384" s="6">
        <v>110.55800000000001</v>
      </c>
      <c r="M384" s="6">
        <v>110.562</v>
      </c>
    </row>
    <row r="385" spans="1:13" s="6" customFormat="1" x14ac:dyDescent="0.25">
      <c r="A385" s="4">
        <v>43592</v>
      </c>
      <c r="B385" s="5">
        <v>0.54191177083333331</v>
      </c>
      <c r="C385" s="7">
        <v>1</v>
      </c>
      <c r="D385" s="6" t="s">
        <v>7</v>
      </c>
      <c r="E385" s="6">
        <f>AVERAGE(G385:G386)</f>
        <v>70.41</v>
      </c>
      <c r="F385" s="6">
        <f>SUM(H385:H386)</f>
        <v>1408200</v>
      </c>
      <c r="G385" s="6">
        <v>70.41</v>
      </c>
      <c r="H385" s="6">
        <v>704100</v>
      </c>
      <c r="I385" s="7" t="s">
        <v>63</v>
      </c>
      <c r="J385" s="7" t="s">
        <v>65</v>
      </c>
      <c r="K385" s="7" t="s">
        <v>67</v>
      </c>
      <c r="L385" s="6">
        <v>0</v>
      </c>
      <c r="M385" s="6">
        <v>0</v>
      </c>
    </row>
    <row r="386" spans="1:13" s="6" customFormat="1" x14ac:dyDescent="0.25">
      <c r="A386" s="4">
        <v>43592</v>
      </c>
      <c r="B386" s="5">
        <v>0.54195252314814812</v>
      </c>
      <c r="C386" s="7">
        <v>1</v>
      </c>
      <c r="D386" s="6" t="s">
        <v>7</v>
      </c>
      <c r="G386" s="6">
        <v>70.41</v>
      </c>
      <c r="H386" s="6">
        <v>704100</v>
      </c>
      <c r="I386" s="7" t="s">
        <v>63</v>
      </c>
      <c r="J386" s="7" t="s">
        <v>65</v>
      </c>
      <c r="K386" s="7" t="s">
        <v>67</v>
      </c>
      <c r="L386" s="6">
        <v>0</v>
      </c>
      <c r="M386" s="6">
        <v>0</v>
      </c>
    </row>
    <row r="387" spans="1:13" s="6" customFormat="1" x14ac:dyDescent="0.25">
      <c r="A387" s="4">
        <v>43592</v>
      </c>
      <c r="B387" s="5">
        <v>0.62523653935185186</v>
      </c>
      <c r="C387" s="7">
        <v>1</v>
      </c>
      <c r="D387" s="6" t="s">
        <v>40</v>
      </c>
      <c r="E387" s="6">
        <f>AVERAGE(G387:G388,G390)</f>
        <v>1.3050033333333333</v>
      </c>
      <c r="F387" s="6">
        <f>SUM(H387:H388,H390)</f>
        <v>14354.86</v>
      </c>
      <c r="G387" s="6">
        <v>1.30497</v>
      </c>
      <c r="H387" s="6">
        <v>6525.2</v>
      </c>
      <c r="I387" s="7" t="s">
        <v>63</v>
      </c>
      <c r="J387" s="7" t="s">
        <v>65</v>
      </c>
      <c r="K387" s="7" t="s">
        <v>67</v>
      </c>
      <c r="L387" s="6">
        <v>1.3050200000000001</v>
      </c>
      <c r="M387" s="6">
        <v>1.30508</v>
      </c>
    </row>
    <row r="388" spans="1:13" s="6" customFormat="1" x14ac:dyDescent="0.25">
      <c r="A388" s="4">
        <v>43592</v>
      </c>
      <c r="B388" s="5">
        <v>0.62530432870370367</v>
      </c>
      <c r="C388" s="7">
        <v>1</v>
      </c>
      <c r="D388" s="6" t="s">
        <v>40</v>
      </c>
      <c r="G388" s="6">
        <v>1.30498</v>
      </c>
      <c r="H388" s="6">
        <v>2609.7800000000002</v>
      </c>
      <c r="I388" s="7" t="s">
        <v>63</v>
      </c>
      <c r="J388" s="7" t="s">
        <v>65</v>
      </c>
      <c r="K388" s="7" t="s">
        <v>67</v>
      </c>
      <c r="L388" s="6">
        <v>1.30487</v>
      </c>
      <c r="M388" s="6">
        <v>1.3049299999999999</v>
      </c>
    </row>
    <row r="389" spans="1:13" s="6" customFormat="1" x14ac:dyDescent="0.25">
      <c r="A389" s="4">
        <v>43592</v>
      </c>
      <c r="B389" s="5">
        <v>0.62533619212962965</v>
      </c>
      <c r="C389" s="7">
        <v>1</v>
      </c>
      <c r="D389" s="6" t="s">
        <v>46</v>
      </c>
      <c r="G389" s="6">
        <v>1.3470200000000001</v>
      </c>
      <c r="H389" s="6">
        <v>90000</v>
      </c>
      <c r="I389" s="7" t="s">
        <v>63</v>
      </c>
      <c r="J389" s="7" t="s">
        <v>65</v>
      </c>
      <c r="K389" s="7" t="s">
        <v>67</v>
      </c>
      <c r="L389" s="6">
        <v>1.34704</v>
      </c>
      <c r="M389" s="6">
        <v>1.3471200000000001</v>
      </c>
    </row>
    <row r="390" spans="1:13" s="6" customFormat="1" x14ac:dyDescent="0.25">
      <c r="A390" s="4">
        <v>43592</v>
      </c>
      <c r="B390" s="5">
        <v>0.6257900115740741</v>
      </c>
      <c r="C390" s="7">
        <v>1</v>
      </c>
      <c r="D390" s="6" t="s">
        <v>40</v>
      </c>
      <c r="G390" s="6">
        <v>1.3050600000000001</v>
      </c>
      <c r="H390" s="6">
        <v>5219.88</v>
      </c>
      <c r="I390" s="7" t="s">
        <v>63</v>
      </c>
      <c r="J390" s="7" t="s">
        <v>65</v>
      </c>
      <c r="K390" s="7" t="s">
        <v>67</v>
      </c>
      <c r="L390" s="6">
        <v>1.3049299999999999</v>
      </c>
      <c r="M390" s="6">
        <v>1.30501</v>
      </c>
    </row>
    <row r="391" spans="1:13" s="6" customFormat="1" x14ac:dyDescent="0.25">
      <c r="A391" s="4">
        <v>43592</v>
      </c>
      <c r="B391" s="5">
        <v>0.62597843750000004</v>
      </c>
      <c r="C391" s="7">
        <v>1</v>
      </c>
      <c r="D391" s="6" t="s">
        <v>39</v>
      </c>
      <c r="G391" s="6">
        <v>1.97986</v>
      </c>
      <c r="H391" s="6">
        <v>19574.25</v>
      </c>
      <c r="I391" s="7" t="s">
        <v>63</v>
      </c>
      <c r="J391" s="7" t="s">
        <v>65</v>
      </c>
      <c r="K391" s="7" t="s">
        <v>67</v>
      </c>
      <c r="L391" s="6">
        <v>1.9796899999999999</v>
      </c>
      <c r="M391" s="6">
        <v>1.97986</v>
      </c>
    </row>
    <row r="392" spans="1:13" s="6" customFormat="1" x14ac:dyDescent="0.25">
      <c r="A392" s="4">
        <v>43593</v>
      </c>
      <c r="B392" s="5">
        <v>0.37532180555555555</v>
      </c>
      <c r="C392" s="7">
        <v>1</v>
      </c>
      <c r="D392" s="6" t="s">
        <v>51</v>
      </c>
      <c r="G392" s="6">
        <v>6.1558999999999999</v>
      </c>
      <c r="H392" s="6">
        <v>7000</v>
      </c>
      <c r="I392" s="7" t="s">
        <v>63</v>
      </c>
      <c r="J392" s="7" t="s">
        <v>65</v>
      </c>
      <c r="K392" s="7" t="s">
        <v>67</v>
      </c>
      <c r="L392" s="6">
        <v>6.1555999999999997</v>
      </c>
      <c r="M392" s="6">
        <v>6.1557899999999997</v>
      </c>
    </row>
    <row r="393" spans="1:13" s="6" customFormat="1" x14ac:dyDescent="0.25">
      <c r="A393" s="4">
        <v>43593</v>
      </c>
      <c r="B393" s="5">
        <v>0.37572408564814813</v>
      </c>
      <c r="C393" s="7">
        <v>1</v>
      </c>
      <c r="D393" s="6" t="s">
        <v>33</v>
      </c>
      <c r="E393" s="6">
        <f>AVERAGE(G393,G395)</f>
        <v>254.87299999999999</v>
      </c>
      <c r="F393" s="6">
        <f>SUM(H393,H395)</f>
        <v>5794.4</v>
      </c>
      <c r="G393" s="6">
        <v>254.834</v>
      </c>
      <c r="H393" s="6">
        <v>2897.16</v>
      </c>
      <c r="I393" s="7" t="s">
        <v>63</v>
      </c>
      <c r="J393" s="7" t="s">
        <v>65</v>
      </c>
      <c r="K393" s="7" t="s">
        <v>67</v>
      </c>
      <c r="L393" s="6">
        <v>254.744</v>
      </c>
      <c r="M393" s="6">
        <v>254.834</v>
      </c>
    </row>
    <row r="394" spans="1:13" s="6" customFormat="1" x14ac:dyDescent="0.25">
      <c r="A394" s="4">
        <v>43593</v>
      </c>
      <c r="B394" s="5">
        <v>0.37594347222222219</v>
      </c>
      <c r="C394" s="7">
        <v>1</v>
      </c>
      <c r="D394" s="6" t="s">
        <v>11</v>
      </c>
      <c r="G394" s="6">
        <v>20805</v>
      </c>
      <c r="H394" s="6">
        <v>2331.34</v>
      </c>
      <c r="I394" s="7" t="s">
        <v>63</v>
      </c>
      <c r="J394" s="7" t="s">
        <v>65</v>
      </c>
      <c r="K394" s="7" t="s">
        <v>66</v>
      </c>
      <c r="L394" s="6">
        <v>20795</v>
      </c>
      <c r="M394" s="6">
        <v>20805</v>
      </c>
    </row>
    <row r="395" spans="1:13" s="6" customFormat="1" x14ac:dyDescent="0.25">
      <c r="A395" s="4">
        <v>43593</v>
      </c>
      <c r="B395" s="5">
        <v>0.37599048611111113</v>
      </c>
      <c r="C395" s="7">
        <v>1</v>
      </c>
      <c r="D395" s="6" t="s">
        <v>33</v>
      </c>
      <c r="G395" s="6">
        <v>254.91200000000001</v>
      </c>
      <c r="H395" s="6">
        <v>2897.24</v>
      </c>
      <c r="I395" s="7" t="s">
        <v>63</v>
      </c>
      <c r="J395" s="7" t="s">
        <v>65</v>
      </c>
      <c r="K395" s="7" t="s">
        <v>67</v>
      </c>
      <c r="L395" s="6">
        <v>254.81700000000001</v>
      </c>
      <c r="M395" s="6">
        <v>254.91200000000001</v>
      </c>
    </row>
    <row r="396" spans="1:13" s="6" customFormat="1" x14ac:dyDescent="0.25">
      <c r="A396" s="4">
        <v>43593</v>
      </c>
      <c r="B396" s="5">
        <v>0.45965162037037038</v>
      </c>
      <c r="C396" s="7">
        <v>1</v>
      </c>
      <c r="D396" s="6" t="s">
        <v>10</v>
      </c>
      <c r="G396" s="6">
        <v>12132.5</v>
      </c>
      <c r="H396" s="6">
        <v>3396.57</v>
      </c>
      <c r="I396" s="7" t="s">
        <v>63</v>
      </c>
      <c r="J396" s="7" t="s">
        <v>65</v>
      </c>
      <c r="K396" s="7" t="s">
        <v>67</v>
      </c>
      <c r="L396" s="6">
        <v>12132.5</v>
      </c>
      <c r="M396" s="6">
        <v>12134</v>
      </c>
    </row>
    <row r="397" spans="1:13" s="6" customFormat="1" x14ac:dyDescent="0.25">
      <c r="A397" s="4">
        <v>43593</v>
      </c>
      <c r="B397" s="5">
        <v>0.54169820601851859</v>
      </c>
      <c r="C397" s="7">
        <v>1</v>
      </c>
      <c r="D397" s="6" t="s">
        <v>32</v>
      </c>
      <c r="E397" s="6">
        <f>AVERAGE(G397,G401)</f>
        <v>1.1203149999999999</v>
      </c>
      <c r="F397" s="6">
        <f>SUM(H397,H401)</f>
        <v>224064</v>
      </c>
      <c r="G397" s="6">
        <v>1.1203399999999999</v>
      </c>
      <c r="H397" s="6">
        <v>112037</v>
      </c>
      <c r="I397" s="7" t="s">
        <v>63</v>
      </c>
      <c r="J397" s="7" t="s">
        <v>65</v>
      </c>
      <c r="K397" s="7" t="s">
        <v>67</v>
      </c>
      <c r="L397" s="6">
        <v>1.1203399999999999</v>
      </c>
      <c r="M397" s="6">
        <v>1.1204000000000001</v>
      </c>
    </row>
    <row r="398" spans="1:13" s="6" customFormat="1" x14ac:dyDescent="0.25">
      <c r="A398" s="4">
        <v>43593</v>
      </c>
      <c r="B398" s="5">
        <v>0.5418126504629629</v>
      </c>
      <c r="C398" s="7">
        <v>1</v>
      </c>
      <c r="D398" s="6" t="s">
        <v>33</v>
      </c>
      <c r="G398" s="6">
        <v>256.49599999999998</v>
      </c>
      <c r="H398" s="6">
        <v>2903.64</v>
      </c>
      <c r="I398" s="7" t="s">
        <v>63</v>
      </c>
      <c r="J398" s="7" t="s">
        <v>65</v>
      </c>
      <c r="K398" s="7" t="s">
        <v>67</v>
      </c>
      <c r="L398" s="6">
        <v>256.517</v>
      </c>
      <c r="M398" s="6">
        <v>256.55599999999998</v>
      </c>
    </row>
    <row r="399" spans="1:13" s="6" customFormat="1" x14ac:dyDescent="0.25">
      <c r="A399" s="4">
        <v>43593</v>
      </c>
      <c r="B399" s="5">
        <v>0.54182228009259259</v>
      </c>
      <c r="C399" s="7">
        <v>1</v>
      </c>
      <c r="D399" s="6" t="s">
        <v>41</v>
      </c>
      <c r="E399" s="6">
        <f>AVERAGE(G399:G400)</f>
        <v>7631.875</v>
      </c>
      <c r="F399" s="6">
        <f>SUM(H399:H400)</f>
        <v>3052.75</v>
      </c>
      <c r="G399" s="6">
        <v>7633.25</v>
      </c>
      <c r="H399" s="6">
        <v>1526.65</v>
      </c>
      <c r="I399" s="7" t="s">
        <v>63</v>
      </c>
      <c r="J399" s="7" t="s">
        <v>65</v>
      </c>
      <c r="K399" s="7" t="s">
        <v>67</v>
      </c>
      <c r="L399" s="6">
        <v>7633.25</v>
      </c>
      <c r="M399" s="6">
        <v>7634</v>
      </c>
    </row>
    <row r="400" spans="1:13" s="6" customFormat="1" x14ac:dyDescent="0.25">
      <c r="A400" s="4">
        <v>43593</v>
      </c>
      <c r="B400" s="5">
        <v>0.54205648148148144</v>
      </c>
      <c r="C400" s="7">
        <v>1</v>
      </c>
      <c r="D400" s="6" t="s">
        <v>41</v>
      </c>
      <c r="G400" s="6">
        <v>7630.5</v>
      </c>
      <c r="H400" s="6">
        <v>1526.1</v>
      </c>
      <c r="I400" s="7" t="s">
        <v>63</v>
      </c>
      <c r="J400" s="7" t="s">
        <v>65</v>
      </c>
      <c r="K400" s="7" t="s">
        <v>67</v>
      </c>
      <c r="L400" s="6">
        <v>7630.5</v>
      </c>
      <c r="M400" s="6">
        <v>7631.25</v>
      </c>
    </row>
    <row r="401" spans="1:13" s="6" customFormat="1" x14ac:dyDescent="0.25">
      <c r="A401" s="4">
        <v>43593</v>
      </c>
      <c r="B401" s="5">
        <v>0.54247246527777782</v>
      </c>
      <c r="C401" s="7">
        <v>1</v>
      </c>
      <c r="D401" s="6" t="s">
        <v>32</v>
      </c>
      <c r="G401" s="6">
        <v>1.12029</v>
      </c>
      <c r="H401" s="6">
        <v>112027</v>
      </c>
      <c r="I401" s="7" t="s">
        <v>63</v>
      </c>
      <c r="J401" s="7" t="s">
        <v>65</v>
      </c>
      <c r="K401" s="7" t="s">
        <v>67</v>
      </c>
      <c r="L401" s="6">
        <v>1.12025</v>
      </c>
      <c r="M401" s="6">
        <v>1.12029</v>
      </c>
    </row>
    <row r="402" spans="1:13" s="6" customFormat="1" x14ac:dyDescent="0.25">
      <c r="A402" s="4">
        <v>43593</v>
      </c>
      <c r="B402" s="5">
        <v>0.62673216435185186</v>
      </c>
      <c r="C402" s="7">
        <v>1</v>
      </c>
      <c r="D402" s="6" t="s">
        <v>0</v>
      </c>
      <c r="G402" s="6">
        <v>89.25</v>
      </c>
      <c r="H402" s="6">
        <v>1004.06</v>
      </c>
      <c r="I402" s="7" t="s">
        <v>63</v>
      </c>
      <c r="J402" s="7" t="s">
        <v>65</v>
      </c>
      <c r="K402" s="7" t="s">
        <v>67</v>
      </c>
      <c r="L402" s="6">
        <v>89.25</v>
      </c>
      <c r="M402" s="6">
        <v>89.4</v>
      </c>
    </row>
    <row r="403" spans="1:13" s="6" customFormat="1" x14ac:dyDescent="0.25">
      <c r="A403" s="4">
        <v>43594</v>
      </c>
      <c r="B403" s="5">
        <v>0.37507878472222217</v>
      </c>
      <c r="C403" s="7">
        <v>1</v>
      </c>
      <c r="D403" s="6" t="s">
        <v>48</v>
      </c>
      <c r="G403" s="6">
        <v>109.813</v>
      </c>
      <c r="H403" s="6">
        <v>1000</v>
      </c>
      <c r="I403" s="7" t="s">
        <v>63</v>
      </c>
      <c r="J403" s="7" t="s">
        <v>65</v>
      </c>
      <c r="K403" s="7" t="s">
        <v>67</v>
      </c>
      <c r="L403" s="6">
        <v>109.818</v>
      </c>
      <c r="M403" s="6">
        <v>109.824</v>
      </c>
    </row>
    <row r="404" spans="1:13" s="6" customFormat="1" x14ac:dyDescent="0.25">
      <c r="A404" s="4">
        <v>43594</v>
      </c>
      <c r="B404" s="5">
        <v>0.37520372685185183</v>
      </c>
      <c r="C404" s="7">
        <v>1</v>
      </c>
      <c r="D404" s="6" t="s">
        <v>32</v>
      </c>
      <c r="E404" s="6">
        <f>AVERAGE(G404:G405)</f>
        <v>1.11972</v>
      </c>
      <c r="F404" s="6">
        <f>SUM(H404:H405)</f>
        <v>223942.5</v>
      </c>
      <c r="G404" s="6">
        <v>1.1197699999999999</v>
      </c>
      <c r="H404" s="6">
        <v>111978.5</v>
      </c>
      <c r="I404" s="7" t="s">
        <v>63</v>
      </c>
      <c r="J404" s="7" t="s">
        <v>65</v>
      </c>
      <c r="K404" s="7" t="s">
        <v>67</v>
      </c>
      <c r="L404" s="6">
        <v>1.1197699999999999</v>
      </c>
      <c r="M404" s="6">
        <v>1.1197999999999999</v>
      </c>
    </row>
    <row r="405" spans="1:13" s="6" customFormat="1" x14ac:dyDescent="0.25">
      <c r="A405" s="4">
        <v>43594</v>
      </c>
      <c r="B405" s="5">
        <v>0.37568583333333333</v>
      </c>
      <c r="C405" s="7">
        <v>1</v>
      </c>
      <c r="D405" s="6" t="s">
        <v>32</v>
      </c>
      <c r="G405" s="6">
        <v>1.1196699999999999</v>
      </c>
      <c r="H405" s="6">
        <v>111964</v>
      </c>
      <c r="I405" s="7" t="s">
        <v>63</v>
      </c>
      <c r="J405" s="7" t="s">
        <v>65</v>
      </c>
      <c r="K405" s="7" t="s">
        <v>67</v>
      </c>
      <c r="L405" s="6">
        <v>1.11961</v>
      </c>
      <c r="M405" s="6">
        <v>1.1196699999999999</v>
      </c>
    </row>
    <row r="406" spans="1:13" s="6" customFormat="1" x14ac:dyDescent="0.25">
      <c r="A406" s="4">
        <v>43594</v>
      </c>
      <c r="B406" s="5">
        <v>0.37583868055555558</v>
      </c>
      <c r="C406" s="7">
        <v>1</v>
      </c>
      <c r="D406" s="6" t="s">
        <v>7</v>
      </c>
      <c r="E406" s="6">
        <f>AVERAGE(G406:G407)</f>
        <v>69.680000000000007</v>
      </c>
      <c r="F406" s="6">
        <f>SUM(H406:H407)</f>
        <v>1393600</v>
      </c>
      <c r="G406" s="6">
        <v>69.680000000000007</v>
      </c>
      <c r="H406" s="6">
        <v>696800</v>
      </c>
      <c r="I406" s="7" t="s">
        <v>63</v>
      </c>
      <c r="J406" s="7" t="s">
        <v>65</v>
      </c>
      <c r="K406" s="7" t="s">
        <v>67</v>
      </c>
      <c r="L406" s="6">
        <v>69.66</v>
      </c>
      <c r="M406" s="6">
        <v>69.680000000000007</v>
      </c>
    </row>
    <row r="407" spans="1:13" s="6" customFormat="1" x14ac:dyDescent="0.25">
      <c r="A407" s="4">
        <v>43594</v>
      </c>
      <c r="B407" s="5">
        <v>0.37595278935185189</v>
      </c>
      <c r="C407" s="7">
        <v>1</v>
      </c>
      <c r="D407" s="6" t="s">
        <v>7</v>
      </c>
      <c r="G407" s="6">
        <v>69.680000000000007</v>
      </c>
      <c r="H407" s="6">
        <v>696800</v>
      </c>
      <c r="I407" s="7" t="s">
        <v>63</v>
      </c>
      <c r="J407" s="7" t="s">
        <v>65</v>
      </c>
      <c r="K407" s="7" t="s">
        <v>67</v>
      </c>
      <c r="L407" s="6">
        <v>69.66</v>
      </c>
      <c r="M407" s="6">
        <v>69.680000000000007</v>
      </c>
    </row>
    <row r="408" spans="1:13" s="6" customFormat="1" x14ac:dyDescent="0.25">
      <c r="A408" s="4">
        <v>43594</v>
      </c>
      <c r="B408" s="5">
        <v>0.45841971064814818</v>
      </c>
      <c r="C408" s="7">
        <v>1</v>
      </c>
      <c r="D408" s="6" t="s">
        <v>48</v>
      </c>
      <c r="G408" s="6">
        <v>109.696</v>
      </c>
      <c r="H408" s="6">
        <v>1000</v>
      </c>
      <c r="I408" s="7" t="s">
        <v>63</v>
      </c>
      <c r="J408" s="7" t="s">
        <v>65</v>
      </c>
      <c r="K408" s="7" t="s">
        <v>67</v>
      </c>
      <c r="L408" s="6">
        <v>109.70099999999999</v>
      </c>
      <c r="M408" s="6">
        <v>109.70699999999999</v>
      </c>
    </row>
    <row r="409" spans="1:13" s="6" customFormat="1" x14ac:dyDescent="0.25">
      <c r="A409" s="4">
        <v>43594</v>
      </c>
      <c r="B409" s="5">
        <v>0.54548658564814811</v>
      </c>
      <c r="C409" s="7">
        <v>1</v>
      </c>
      <c r="D409" s="6" t="s">
        <v>32</v>
      </c>
      <c r="G409" s="6">
        <v>1.1188499999999999</v>
      </c>
      <c r="H409" s="6">
        <v>111882</v>
      </c>
      <c r="I409" s="7" t="s">
        <v>63</v>
      </c>
      <c r="J409" s="7" t="s">
        <v>65</v>
      </c>
      <c r="K409" s="7" t="s">
        <v>67</v>
      </c>
      <c r="L409" s="6">
        <v>1.11879</v>
      </c>
      <c r="M409" s="6">
        <v>1.1188499999999999</v>
      </c>
    </row>
    <row r="410" spans="1:13" s="6" customFormat="1" x14ac:dyDescent="0.25">
      <c r="A410" s="4">
        <v>43594</v>
      </c>
      <c r="B410" s="5">
        <v>0.62500711805555553</v>
      </c>
      <c r="C410" s="7">
        <v>1</v>
      </c>
      <c r="D410" s="6" t="s">
        <v>28</v>
      </c>
      <c r="G410" s="6">
        <v>0.86194999999999999</v>
      </c>
      <c r="H410" s="6">
        <v>11197.7</v>
      </c>
      <c r="I410" s="7" t="s">
        <v>63</v>
      </c>
      <c r="J410" s="7" t="s">
        <v>65</v>
      </c>
      <c r="K410" s="7" t="s">
        <v>66</v>
      </c>
      <c r="L410" s="6">
        <v>0.86194999999999999</v>
      </c>
      <c r="M410" s="6">
        <v>0.86195999999999995</v>
      </c>
    </row>
    <row r="411" spans="1:13" s="6" customFormat="1" x14ac:dyDescent="0.25">
      <c r="A411" s="4">
        <v>43594</v>
      </c>
      <c r="B411" s="5">
        <v>0.62522244212962963</v>
      </c>
      <c r="C411" s="7">
        <v>1</v>
      </c>
      <c r="D411" s="6" t="s">
        <v>12</v>
      </c>
      <c r="G411" s="6">
        <v>2856.75</v>
      </c>
      <c r="H411" s="6">
        <v>14283.75</v>
      </c>
      <c r="I411" s="7" t="s">
        <v>63</v>
      </c>
      <c r="J411" s="7" t="s">
        <v>65</v>
      </c>
      <c r="K411" s="7" t="s">
        <v>67</v>
      </c>
      <c r="L411" s="6">
        <v>2856.75</v>
      </c>
      <c r="M411" s="6">
        <v>2857.25</v>
      </c>
    </row>
    <row r="412" spans="1:13" s="6" customFormat="1" x14ac:dyDescent="0.25">
      <c r="A412" s="4">
        <v>43594</v>
      </c>
      <c r="B412" s="5">
        <v>0.62557306712962968</v>
      </c>
      <c r="C412" s="7">
        <v>1</v>
      </c>
      <c r="D412" s="6" t="s">
        <v>10</v>
      </c>
      <c r="G412" s="6">
        <v>12030.5</v>
      </c>
      <c r="H412" s="6">
        <v>67353.36</v>
      </c>
      <c r="I412" s="7" t="s">
        <v>63</v>
      </c>
      <c r="J412" s="7" t="s">
        <v>65</v>
      </c>
      <c r="K412" s="7" t="s">
        <v>67</v>
      </c>
      <c r="L412" s="6">
        <v>12029.5</v>
      </c>
      <c r="M412" s="6">
        <v>12030.5</v>
      </c>
    </row>
    <row r="413" spans="1:13" s="6" customFormat="1" x14ac:dyDescent="0.25">
      <c r="A413" s="4">
        <v>43595</v>
      </c>
      <c r="B413" s="5">
        <v>0.37502620370370371</v>
      </c>
      <c r="C413" s="7">
        <v>1</v>
      </c>
      <c r="D413" s="6" t="s">
        <v>29</v>
      </c>
      <c r="E413" s="6">
        <f>AVERAGE(G413,G419:G420)</f>
        <v>123.26966666666665</v>
      </c>
      <c r="F413" s="6">
        <f>SUM(H413,H419:H420)</f>
        <v>3368.2</v>
      </c>
      <c r="G413" s="6">
        <v>123.249</v>
      </c>
      <c r="H413" s="6">
        <v>1122.7</v>
      </c>
      <c r="I413" s="7" t="s">
        <v>63</v>
      </c>
      <c r="J413" s="7" t="s">
        <v>65</v>
      </c>
      <c r="K413" s="7" t="s">
        <v>67</v>
      </c>
      <c r="L413" s="6">
        <v>123.254</v>
      </c>
      <c r="M413" s="6">
        <v>123.261</v>
      </c>
    </row>
    <row r="414" spans="1:13" s="6" customFormat="1" x14ac:dyDescent="0.25">
      <c r="A414" s="4">
        <v>43595</v>
      </c>
      <c r="B414" s="5">
        <v>0.37503219907407409</v>
      </c>
      <c r="C414" s="7">
        <v>1</v>
      </c>
      <c r="D414" s="6" t="s">
        <v>32</v>
      </c>
      <c r="E414" s="6">
        <f>AVERAGE(G414:G415,G417,G422)</f>
        <v>1.1227450000000001</v>
      </c>
      <c r="F414" s="6">
        <f>SUM(H414:H415,H417,H422)</f>
        <v>359268.5</v>
      </c>
      <c r="G414" s="6">
        <v>1.1227199999999999</v>
      </c>
      <c r="H414" s="6">
        <v>112269</v>
      </c>
      <c r="I414" s="7" t="s">
        <v>63</v>
      </c>
      <c r="J414" s="7" t="s">
        <v>65</v>
      </c>
      <c r="K414" s="7" t="s">
        <v>67</v>
      </c>
      <c r="L414" s="6">
        <v>1.12266</v>
      </c>
      <c r="M414" s="6">
        <v>1.1227199999999999</v>
      </c>
    </row>
    <row r="415" spans="1:13" s="6" customFormat="1" x14ac:dyDescent="0.25">
      <c r="A415" s="4">
        <v>43595</v>
      </c>
      <c r="B415" s="5">
        <v>0.37524034722222227</v>
      </c>
      <c r="C415" s="7">
        <v>1</v>
      </c>
      <c r="D415" s="6" t="s">
        <v>32</v>
      </c>
      <c r="G415" s="6">
        <v>1.12269</v>
      </c>
      <c r="H415" s="6">
        <v>112266.5</v>
      </c>
      <c r="I415" s="7" t="s">
        <v>63</v>
      </c>
      <c r="J415" s="7" t="s">
        <v>65</v>
      </c>
      <c r="K415" s="7" t="s">
        <v>67</v>
      </c>
      <c r="L415" s="6">
        <v>1.1226400000000001</v>
      </c>
      <c r="M415" s="6">
        <v>1.12269</v>
      </c>
    </row>
    <row r="416" spans="1:13" s="6" customFormat="1" x14ac:dyDescent="0.25">
      <c r="A416" s="4">
        <v>43595</v>
      </c>
      <c r="B416" s="5">
        <v>0.3752654861111111</v>
      </c>
      <c r="C416" s="7">
        <v>1</v>
      </c>
      <c r="D416" s="6" t="s">
        <v>56</v>
      </c>
      <c r="G416" s="6">
        <v>1283.57</v>
      </c>
      <c r="H416" s="6">
        <v>513428</v>
      </c>
      <c r="I416" s="7" t="s">
        <v>63</v>
      </c>
      <c r="J416" s="7" t="s">
        <v>65</v>
      </c>
      <c r="K416" s="7" t="s">
        <v>67</v>
      </c>
      <c r="L416" s="6">
        <v>1283.52</v>
      </c>
      <c r="M416" s="6">
        <v>1283.57</v>
      </c>
    </row>
    <row r="417" spans="1:13" s="6" customFormat="1" x14ac:dyDescent="0.25">
      <c r="A417" s="4">
        <v>43595</v>
      </c>
      <c r="B417" s="5">
        <v>0.37538988425925929</v>
      </c>
      <c r="C417" s="7">
        <v>1</v>
      </c>
      <c r="D417" s="6" t="s">
        <v>32</v>
      </c>
      <c r="G417" s="6">
        <v>1.1227400000000001</v>
      </c>
      <c r="H417" s="6">
        <v>112276</v>
      </c>
      <c r="I417" s="7" t="s">
        <v>63</v>
      </c>
      <c r="J417" s="7" t="s">
        <v>65</v>
      </c>
      <c r="K417" s="7" t="s">
        <v>67</v>
      </c>
      <c r="L417" s="6">
        <v>1.1227400000000001</v>
      </c>
      <c r="M417" s="6">
        <v>1.1227799999999999</v>
      </c>
    </row>
    <row r="418" spans="1:13" s="6" customFormat="1" x14ac:dyDescent="0.25">
      <c r="A418" s="4">
        <v>43595</v>
      </c>
      <c r="B418" s="5">
        <v>0.37585031249999995</v>
      </c>
      <c r="C418" s="7">
        <v>1</v>
      </c>
      <c r="D418" s="6" t="s">
        <v>51</v>
      </c>
      <c r="G418" s="6">
        <v>6.1231400000000002</v>
      </c>
      <c r="H418" s="6">
        <v>400000</v>
      </c>
      <c r="I418" s="7" t="s">
        <v>63</v>
      </c>
      <c r="J418" s="7" t="s">
        <v>65</v>
      </c>
      <c r="K418" s="7" t="s">
        <v>67</v>
      </c>
      <c r="L418" s="6">
        <v>6.1224499999999997</v>
      </c>
      <c r="M418" s="6">
        <v>6.1231400000000002</v>
      </c>
    </row>
    <row r="419" spans="1:13" s="6" customFormat="1" x14ac:dyDescent="0.25">
      <c r="A419" s="4">
        <v>43595</v>
      </c>
      <c r="B419" s="5">
        <v>0.37586723379629627</v>
      </c>
      <c r="C419" s="7">
        <v>1</v>
      </c>
      <c r="D419" s="6" t="s">
        <v>29</v>
      </c>
      <c r="G419" s="6">
        <v>123.28</v>
      </c>
      <c r="H419" s="6">
        <v>1122.75</v>
      </c>
      <c r="I419" s="7" t="s">
        <v>63</v>
      </c>
      <c r="J419" s="7" t="s">
        <v>65</v>
      </c>
      <c r="K419" s="7" t="s">
        <v>67</v>
      </c>
      <c r="L419" s="6">
        <v>123.285</v>
      </c>
      <c r="M419" s="6">
        <v>123.289</v>
      </c>
    </row>
    <row r="420" spans="1:13" s="6" customFormat="1" x14ac:dyDescent="0.25">
      <c r="A420" s="4">
        <v>43595</v>
      </c>
      <c r="B420" s="5">
        <v>0.37586738425925925</v>
      </c>
      <c r="C420" s="7">
        <v>1</v>
      </c>
      <c r="D420" s="6" t="s">
        <v>29</v>
      </c>
      <c r="G420" s="6">
        <v>123.28</v>
      </c>
      <c r="H420" s="6">
        <v>1122.75</v>
      </c>
      <c r="I420" s="7" t="s">
        <v>63</v>
      </c>
      <c r="J420" s="7" t="s">
        <v>65</v>
      </c>
      <c r="K420" s="7" t="s">
        <v>67</v>
      </c>
      <c r="L420" s="6">
        <v>123.285</v>
      </c>
      <c r="M420" s="6">
        <v>123.289</v>
      </c>
    </row>
    <row r="421" spans="1:13" s="6" customFormat="1" x14ac:dyDescent="0.25">
      <c r="A421" s="4">
        <v>43595</v>
      </c>
      <c r="B421" s="5">
        <v>0.37625944444444448</v>
      </c>
      <c r="C421" s="7">
        <v>1</v>
      </c>
      <c r="D421" s="6" t="s">
        <v>40</v>
      </c>
      <c r="G421" s="6">
        <v>1.3022</v>
      </c>
      <c r="H421" s="6">
        <v>2604400</v>
      </c>
      <c r="I421" s="7" t="s">
        <v>63</v>
      </c>
      <c r="J421" s="7" t="s">
        <v>65</v>
      </c>
      <c r="K421" s="7" t="s">
        <v>67</v>
      </c>
      <c r="L421" s="6">
        <v>1.3022199999999999</v>
      </c>
      <c r="M421" s="6">
        <v>1.3022499999999999</v>
      </c>
    </row>
    <row r="422" spans="1:13" s="6" customFormat="1" x14ac:dyDescent="0.25">
      <c r="A422" s="4">
        <v>43595</v>
      </c>
      <c r="B422" s="5">
        <v>0.3763065625</v>
      </c>
      <c r="C422" s="7">
        <v>1</v>
      </c>
      <c r="D422" s="6" t="s">
        <v>32</v>
      </c>
      <c r="G422" s="6">
        <v>1.12283</v>
      </c>
      <c r="H422" s="6">
        <v>22457</v>
      </c>
      <c r="I422" s="7" t="s">
        <v>63</v>
      </c>
      <c r="J422" s="7" t="s">
        <v>65</v>
      </c>
      <c r="K422" s="7" t="s">
        <v>67</v>
      </c>
      <c r="L422" s="6">
        <v>1.12283</v>
      </c>
      <c r="M422" s="6">
        <v>1.12287</v>
      </c>
    </row>
    <row r="423" spans="1:13" s="6" customFormat="1" x14ac:dyDescent="0.25">
      <c r="A423" s="4">
        <v>43595</v>
      </c>
      <c r="B423" s="5">
        <v>0.45879809027777779</v>
      </c>
      <c r="C423" s="7">
        <v>1</v>
      </c>
      <c r="D423" s="6" t="s">
        <v>32</v>
      </c>
      <c r="E423" s="6">
        <f>AVERAGE(G423:G424)</f>
        <v>1.1233650000000002</v>
      </c>
      <c r="F423" s="6">
        <f>SUM(H423:H424)</f>
        <v>674017.5</v>
      </c>
      <c r="G423" s="6">
        <v>1.1233500000000001</v>
      </c>
      <c r="H423" s="6">
        <v>112337.5</v>
      </c>
      <c r="I423" s="7" t="s">
        <v>63</v>
      </c>
      <c r="J423" s="7" t="s">
        <v>65</v>
      </c>
      <c r="K423" s="7" t="s">
        <v>67</v>
      </c>
      <c r="L423" s="6">
        <v>1.1233500000000001</v>
      </c>
      <c r="M423" s="6">
        <v>1.1234</v>
      </c>
    </row>
    <row r="424" spans="1:13" s="6" customFormat="1" x14ac:dyDescent="0.25">
      <c r="A424" s="4">
        <v>43595</v>
      </c>
      <c r="B424" s="5">
        <v>0.45885474537037035</v>
      </c>
      <c r="C424" s="7">
        <v>1</v>
      </c>
      <c r="D424" s="6" t="s">
        <v>32</v>
      </c>
      <c r="G424" s="6">
        <v>1.12338</v>
      </c>
      <c r="H424" s="6">
        <v>561680</v>
      </c>
      <c r="I424" s="7" t="s">
        <v>63</v>
      </c>
      <c r="J424" s="7" t="s">
        <v>65</v>
      </c>
      <c r="K424" s="7" t="s">
        <v>67</v>
      </c>
      <c r="L424" s="6">
        <v>1.12334</v>
      </c>
      <c r="M424" s="6">
        <v>1.12338</v>
      </c>
    </row>
    <row r="425" spans="1:13" s="6" customFormat="1" x14ac:dyDescent="0.25">
      <c r="A425" s="4">
        <v>43595</v>
      </c>
      <c r="B425" s="5">
        <v>0.54168361111111107</v>
      </c>
      <c r="C425" s="7">
        <v>1</v>
      </c>
      <c r="D425" s="6" t="s">
        <v>32</v>
      </c>
      <c r="E425" s="6">
        <f>AVERAGE(G425:G426,G428)</f>
        <v>1.1233133333333334</v>
      </c>
      <c r="F425" s="6">
        <f>SUM(H425:H426,H428)</f>
        <v>14603.19</v>
      </c>
      <c r="G425" s="6">
        <v>1.1233200000000001</v>
      </c>
      <c r="H425" s="6">
        <v>2246.64</v>
      </c>
      <c r="I425" s="7" t="s">
        <v>63</v>
      </c>
      <c r="J425" s="7" t="s">
        <v>65</v>
      </c>
      <c r="K425" s="7" t="s">
        <v>67</v>
      </c>
      <c r="L425" s="6">
        <v>1.12337</v>
      </c>
      <c r="M425" s="6">
        <v>1.1234200000000001</v>
      </c>
    </row>
    <row r="426" spans="1:13" s="6" customFormat="1" x14ac:dyDescent="0.25">
      <c r="A426" s="4">
        <v>43595</v>
      </c>
      <c r="B426" s="5">
        <v>0.54183710648148142</v>
      </c>
      <c r="C426" s="7">
        <v>1</v>
      </c>
      <c r="D426" s="6" t="s">
        <v>32</v>
      </c>
      <c r="G426" s="6">
        <v>1.1233200000000001</v>
      </c>
      <c r="H426" s="6">
        <v>11233.2</v>
      </c>
      <c r="I426" s="7" t="s">
        <v>63</v>
      </c>
      <c r="J426" s="7" t="s">
        <v>65</v>
      </c>
      <c r="K426" s="7" t="s">
        <v>66</v>
      </c>
      <c r="L426" s="6">
        <v>1.1233200000000001</v>
      </c>
      <c r="M426" s="6">
        <v>1.1233200000000001</v>
      </c>
    </row>
    <row r="427" spans="1:13" s="6" customFormat="1" x14ac:dyDescent="0.25">
      <c r="A427" s="4">
        <v>43595</v>
      </c>
      <c r="B427" s="5">
        <v>0.54197246527777776</v>
      </c>
      <c r="C427" s="7">
        <v>1</v>
      </c>
      <c r="D427" s="6" t="s">
        <v>41</v>
      </c>
      <c r="G427" s="6">
        <v>7578.5</v>
      </c>
      <c r="H427" s="6">
        <v>1515.7</v>
      </c>
      <c r="I427" s="7" t="s">
        <v>63</v>
      </c>
      <c r="J427" s="7" t="s">
        <v>65</v>
      </c>
      <c r="K427" s="7" t="s">
        <v>67</v>
      </c>
      <c r="L427" s="6">
        <v>7578.5</v>
      </c>
      <c r="M427" s="6">
        <v>7579.25</v>
      </c>
    </row>
    <row r="428" spans="1:13" s="6" customFormat="1" x14ac:dyDescent="0.25">
      <c r="A428" s="4">
        <v>43595</v>
      </c>
      <c r="B428" s="5">
        <v>0.54249410879629634</v>
      </c>
      <c r="C428" s="7">
        <v>1</v>
      </c>
      <c r="D428" s="6" t="s">
        <v>32</v>
      </c>
      <c r="G428" s="6">
        <v>1.1233</v>
      </c>
      <c r="H428" s="6">
        <v>1123.3499999999999</v>
      </c>
      <c r="I428" s="7" t="s">
        <v>63</v>
      </c>
      <c r="J428" s="7" t="s">
        <v>65</v>
      </c>
      <c r="K428" s="7" t="s">
        <v>67</v>
      </c>
      <c r="L428" s="6">
        <v>1.1233200000000001</v>
      </c>
      <c r="M428" s="6">
        <v>1.12337</v>
      </c>
    </row>
    <row r="429" spans="1:13" s="6" customFormat="1" x14ac:dyDescent="0.25">
      <c r="A429" s="4">
        <v>43595</v>
      </c>
      <c r="B429" s="5">
        <v>0.62512038194444441</v>
      </c>
      <c r="C429" s="7">
        <v>1</v>
      </c>
      <c r="D429" s="6" t="s">
        <v>56</v>
      </c>
      <c r="E429" s="6">
        <f>AVERAGE(G429,G437)</f>
        <v>1287.5450000000001</v>
      </c>
      <c r="F429" s="6">
        <f>SUM(H429,H437)</f>
        <v>38631.97</v>
      </c>
      <c r="G429" s="6">
        <v>1287.93</v>
      </c>
      <c r="H429" s="6">
        <v>25760.37</v>
      </c>
      <c r="I429" s="7" t="s">
        <v>63</v>
      </c>
      <c r="J429" s="7" t="s">
        <v>65</v>
      </c>
      <c r="K429" s="7" t="s">
        <v>67</v>
      </c>
      <c r="L429" s="6">
        <v>1287.93</v>
      </c>
      <c r="M429" s="6">
        <v>1288.07</v>
      </c>
    </row>
    <row r="430" spans="1:13" s="6" customFormat="1" x14ac:dyDescent="0.25">
      <c r="A430" s="4">
        <v>43595</v>
      </c>
      <c r="B430" s="5">
        <v>0.62524245370370368</v>
      </c>
      <c r="C430" s="7">
        <v>1</v>
      </c>
      <c r="D430" s="6" t="s">
        <v>51</v>
      </c>
      <c r="E430" s="6">
        <f>AVERAGE(G430,G433,G438)</f>
        <v>6.1054500000000003</v>
      </c>
      <c r="F430" s="6">
        <f>SUM(H430,H433,H438)</f>
        <v>231000</v>
      </c>
      <c r="G430" s="6">
        <v>6.1050000000000004</v>
      </c>
      <c r="H430" s="6">
        <v>30000</v>
      </c>
      <c r="I430" s="7" t="s">
        <v>63</v>
      </c>
      <c r="J430" s="7" t="s">
        <v>65</v>
      </c>
      <c r="K430" s="7" t="s">
        <v>67</v>
      </c>
      <c r="L430" s="6">
        <v>6.1050000000000004</v>
      </c>
      <c r="M430" s="6">
        <v>6.10616</v>
      </c>
    </row>
    <row r="431" spans="1:13" s="6" customFormat="1" x14ac:dyDescent="0.25">
      <c r="A431" s="4">
        <v>43595</v>
      </c>
      <c r="B431" s="5">
        <v>0.62543253472222216</v>
      </c>
      <c r="C431" s="7">
        <v>1</v>
      </c>
      <c r="D431" s="6" t="s">
        <v>7</v>
      </c>
      <c r="E431" s="6">
        <f>AVERAGE(G431:G432,G434:G436)</f>
        <v>70.539999999999992</v>
      </c>
      <c r="F431" s="6">
        <f>SUM(H431:H432,H434:H436)</f>
        <v>3527000</v>
      </c>
      <c r="G431" s="6">
        <v>70.540000000000006</v>
      </c>
      <c r="H431" s="6">
        <v>705400</v>
      </c>
      <c r="I431" s="7" t="s">
        <v>63</v>
      </c>
      <c r="J431" s="7" t="s">
        <v>65</v>
      </c>
      <c r="K431" s="7" t="s">
        <v>67</v>
      </c>
      <c r="L431" s="6">
        <v>70.52</v>
      </c>
      <c r="M431" s="6">
        <v>70.540000000000006</v>
      </c>
    </row>
    <row r="432" spans="1:13" s="6" customFormat="1" x14ac:dyDescent="0.25">
      <c r="A432" s="4">
        <v>43595</v>
      </c>
      <c r="B432" s="5">
        <v>0.62548512731481487</v>
      </c>
      <c r="C432" s="7">
        <v>1</v>
      </c>
      <c r="D432" s="6" t="s">
        <v>7</v>
      </c>
      <c r="G432" s="6">
        <v>70.55</v>
      </c>
      <c r="H432" s="6">
        <v>705500</v>
      </c>
      <c r="I432" s="7" t="s">
        <v>63</v>
      </c>
      <c r="J432" s="7" t="s">
        <v>65</v>
      </c>
      <c r="K432" s="7" t="s">
        <v>67</v>
      </c>
      <c r="L432" s="6">
        <v>70.53</v>
      </c>
      <c r="M432" s="6">
        <v>70.55</v>
      </c>
    </row>
    <row r="433" spans="1:13" s="6" customFormat="1" x14ac:dyDescent="0.25">
      <c r="A433" s="4">
        <v>43595</v>
      </c>
      <c r="B433" s="5">
        <v>0.62559115740740745</v>
      </c>
      <c r="C433" s="7">
        <v>1</v>
      </c>
      <c r="D433" s="6" t="s">
        <v>51</v>
      </c>
      <c r="G433" s="6">
        <v>6.1013000000000002</v>
      </c>
      <c r="H433" s="6">
        <v>200000</v>
      </c>
      <c r="I433" s="7" t="s">
        <v>63</v>
      </c>
      <c r="J433" s="7" t="s">
        <v>65</v>
      </c>
      <c r="K433" s="7" t="s">
        <v>67</v>
      </c>
      <c r="L433" s="6">
        <v>6.1013000000000002</v>
      </c>
      <c r="M433" s="6">
        <v>6.1018600000000003</v>
      </c>
    </row>
    <row r="434" spans="1:13" s="6" customFormat="1" x14ac:dyDescent="0.25">
      <c r="A434" s="4">
        <v>43595</v>
      </c>
      <c r="B434" s="5">
        <v>0.62580636574074078</v>
      </c>
      <c r="C434" s="7">
        <v>1</v>
      </c>
      <c r="D434" s="6" t="s">
        <v>7</v>
      </c>
      <c r="G434" s="6">
        <v>70.55</v>
      </c>
      <c r="H434" s="6">
        <v>705500</v>
      </c>
      <c r="I434" s="7" t="s">
        <v>63</v>
      </c>
      <c r="J434" s="7" t="s">
        <v>65</v>
      </c>
      <c r="K434" s="7" t="s">
        <v>67</v>
      </c>
      <c r="L434" s="6">
        <v>70.52</v>
      </c>
      <c r="M434" s="6">
        <v>70.55</v>
      </c>
    </row>
    <row r="435" spans="1:13" s="6" customFormat="1" x14ac:dyDescent="0.25">
      <c r="A435" s="4">
        <v>43595</v>
      </c>
      <c r="B435" s="5">
        <v>0.62588084490740747</v>
      </c>
      <c r="C435" s="7">
        <v>1</v>
      </c>
      <c r="D435" s="6" t="s">
        <v>7</v>
      </c>
      <c r="G435" s="6">
        <v>70.540000000000006</v>
      </c>
      <c r="H435" s="6">
        <v>705400</v>
      </c>
      <c r="I435" s="7" t="s">
        <v>63</v>
      </c>
      <c r="J435" s="7" t="s">
        <v>65</v>
      </c>
      <c r="K435" s="7" t="s">
        <v>67</v>
      </c>
      <c r="L435" s="6">
        <v>70.52</v>
      </c>
      <c r="M435" s="6">
        <v>70.540000000000006</v>
      </c>
    </row>
    <row r="436" spans="1:13" s="6" customFormat="1" x14ac:dyDescent="0.25">
      <c r="A436" s="4">
        <v>43595</v>
      </c>
      <c r="B436" s="5">
        <v>0.62595246527777781</v>
      </c>
      <c r="C436" s="7">
        <v>1</v>
      </c>
      <c r="D436" s="6" t="s">
        <v>7</v>
      </c>
      <c r="G436" s="6">
        <v>70.52</v>
      </c>
      <c r="H436" s="6">
        <v>705200</v>
      </c>
      <c r="I436" s="7" t="s">
        <v>63</v>
      </c>
      <c r="J436" s="7" t="s">
        <v>65</v>
      </c>
      <c r="K436" s="7" t="s">
        <v>67</v>
      </c>
      <c r="L436" s="6">
        <v>70.5</v>
      </c>
      <c r="M436" s="6">
        <v>70.52</v>
      </c>
    </row>
    <row r="437" spans="1:13" s="6" customFormat="1" x14ac:dyDescent="0.25">
      <c r="A437" s="4">
        <v>43595</v>
      </c>
      <c r="B437" s="5">
        <v>0.62609581018518512</v>
      </c>
      <c r="C437" s="7">
        <v>1</v>
      </c>
      <c r="D437" s="6" t="s">
        <v>56</v>
      </c>
      <c r="G437" s="6">
        <v>1287.1600000000001</v>
      </c>
      <c r="H437" s="6">
        <v>12871.6</v>
      </c>
      <c r="I437" s="7" t="s">
        <v>63</v>
      </c>
      <c r="J437" s="7" t="s">
        <v>65</v>
      </c>
      <c r="K437" s="7" t="s">
        <v>66</v>
      </c>
      <c r="L437" s="6">
        <v>1287.1600000000001</v>
      </c>
      <c r="M437" s="6">
        <v>1287.22</v>
      </c>
    </row>
    <row r="438" spans="1:13" s="6" customFormat="1" x14ac:dyDescent="0.25">
      <c r="A438" s="4">
        <v>43595</v>
      </c>
      <c r="B438" s="5">
        <v>0.62637930555555554</v>
      </c>
      <c r="C438" s="7">
        <v>1</v>
      </c>
      <c r="D438" s="6" t="s">
        <v>51</v>
      </c>
      <c r="G438" s="6">
        <v>6.1100500000000002</v>
      </c>
      <c r="H438" s="6">
        <v>1000</v>
      </c>
      <c r="I438" s="7" t="s">
        <v>63</v>
      </c>
      <c r="J438" s="7" t="s">
        <v>65</v>
      </c>
      <c r="K438" s="7" t="s">
        <v>67</v>
      </c>
      <c r="L438" s="6">
        <v>6.1089399999999996</v>
      </c>
      <c r="M438" s="6">
        <v>6.1098999999999997</v>
      </c>
    </row>
    <row r="439" spans="1:13" s="6" customFormat="1" x14ac:dyDescent="0.25">
      <c r="A439" s="4">
        <v>43598</v>
      </c>
      <c r="B439" s="5">
        <v>0.37554896990740744</v>
      </c>
      <c r="C439" s="7">
        <v>1</v>
      </c>
      <c r="D439" s="6" t="s">
        <v>47</v>
      </c>
      <c r="G439" s="6">
        <v>1.0103500000000001</v>
      </c>
      <c r="H439" s="6">
        <v>150000</v>
      </c>
      <c r="I439" s="7" t="s">
        <v>63</v>
      </c>
      <c r="J439" s="7" t="s">
        <v>65</v>
      </c>
      <c r="K439" s="7" t="s">
        <v>67</v>
      </c>
      <c r="L439" s="6">
        <v>1.0103599999999999</v>
      </c>
      <c r="M439" s="6">
        <v>1.01037</v>
      </c>
    </row>
    <row r="440" spans="1:13" s="6" customFormat="1" x14ac:dyDescent="0.25">
      <c r="A440" s="4">
        <v>43598</v>
      </c>
      <c r="B440" s="5">
        <v>0.45978054398148149</v>
      </c>
      <c r="C440" s="7">
        <v>1</v>
      </c>
      <c r="D440" s="6" t="s">
        <v>32</v>
      </c>
      <c r="G440" s="6">
        <v>1.1230599999999999</v>
      </c>
      <c r="H440" s="6">
        <v>112309</v>
      </c>
      <c r="I440" s="7" t="s">
        <v>63</v>
      </c>
      <c r="J440" s="7" t="s">
        <v>65</v>
      </c>
      <c r="K440" s="7" t="s">
        <v>67</v>
      </c>
      <c r="L440" s="6">
        <v>1.1230599999999999</v>
      </c>
      <c r="M440" s="6">
        <v>1.1231199999999999</v>
      </c>
    </row>
    <row r="441" spans="1:13" s="6" customFormat="1" x14ac:dyDescent="0.25">
      <c r="A441" s="4">
        <v>43598</v>
      </c>
      <c r="B441" s="5">
        <v>0.54319942129629628</v>
      </c>
      <c r="C441" s="7">
        <v>1</v>
      </c>
      <c r="D441" s="6" t="s">
        <v>32</v>
      </c>
      <c r="G441" s="6">
        <v>1.12344</v>
      </c>
      <c r="H441" s="6">
        <v>3370.4</v>
      </c>
      <c r="I441" s="7" t="s">
        <v>63</v>
      </c>
      <c r="J441" s="7" t="s">
        <v>65</v>
      </c>
      <c r="K441" s="7" t="s">
        <v>67</v>
      </c>
      <c r="L441" s="6">
        <v>1.12344</v>
      </c>
      <c r="M441" s="6">
        <v>1.1234900000000001</v>
      </c>
    </row>
    <row r="442" spans="1:13" s="6" customFormat="1" x14ac:dyDescent="0.25">
      <c r="A442" s="4">
        <v>43598</v>
      </c>
      <c r="B442" s="5">
        <v>0.62607339120370364</v>
      </c>
      <c r="C442" s="7">
        <v>1</v>
      </c>
      <c r="D442" s="6" t="s">
        <v>56</v>
      </c>
      <c r="E442" s="6">
        <f>AVERAGE(G442,G445)</f>
        <v>1292.77</v>
      </c>
      <c r="F442" s="6">
        <f>SUM(H442,H445)</f>
        <v>51705.4</v>
      </c>
      <c r="G442" s="6">
        <v>1292.5</v>
      </c>
      <c r="H442" s="6">
        <v>38775</v>
      </c>
      <c r="I442" s="7" t="s">
        <v>63</v>
      </c>
      <c r="J442" s="7" t="s">
        <v>65</v>
      </c>
      <c r="K442" s="7" t="s">
        <v>66</v>
      </c>
      <c r="L442" s="6">
        <v>1292.4000000000001</v>
      </c>
      <c r="M442" s="6">
        <v>1292.5</v>
      </c>
    </row>
    <row r="443" spans="1:13" s="6" customFormat="1" x14ac:dyDescent="0.25">
      <c r="A443" s="4">
        <v>43598</v>
      </c>
      <c r="B443" s="5">
        <v>0.62607689814814815</v>
      </c>
      <c r="C443" s="7">
        <v>1</v>
      </c>
      <c r="D443" s="6" t="s">
        <v>9</v>
      </c>
      <c r="G443" s="6">
        <v>25433</v>
      </c>
      <c r="H443" s="6">
        <v>25433</v>
      </c>
      <c r="I443" s="7" t="s">
        <v>63</v>
      </c>
      <c r="J443" s="7" t="s">
        <v>65</v>
      </c>
      <c r="K443" s="7" t="s">
        <v>66</v>
      </c>
      <c r="L443" s="6">
        <v>25433</v>
      </c>
      <c r="M443" s="6">
        <v>25436</v>
      </c>
    </row>
    <row r="444" spans="1:13" s="6" customFormat="1" x14ac:dyDescent="0.25">
      <c r="A444" s="4">
        <v>43598</v>
      </c>
      <c r="B444" s="5">
        <v>0.62625446759259262</v>
      </c>
      <c r="C444" s="7">
        <v>1</v>
      </c>
      <c r="D444" s="6" t="s">
        <v>32</v>
      </c>
      <c r="G444" s="6">
        <v>1.1258699999999999</v>
      </c>
      <c r="H444" s="6">
        <v>11257.9</v>
      </c>
      <c r="I444" s="7" t="s">
        <v>63</v>
      </c>
      <c r="J444" s="7" t="s">
        <v>65</v>
      </c>
      <c r="K444" s="7" t="s">
        <v>67</v>
      </c>
      <c r="L444" s="6">
        <v>1.1257600000000001</v>
      </c>
      <c r="M444" s="6">
        <v>1.12582</v>
      </c>
    </row>
    <row r="445" spans="1:13" s="6" customFormat="1" x14ac:dyDescent="0.25">
      <c r="A445" s="4">
        <v>43598</v>
      </c>
      <c r="B445" s="5">
        <v>0.62628370370370368</v>
      </c>
      <c r="C445" s="7">
        <v>1</v>
      </c>
      <c r="D445" s="6" t="s">
        <v>56</v>
      </c>
      <c r="G445" s="6">
        <v>1293.04</v>
      </c>
      <c r="H445" s="6">
        <v>12930.4</v>
      </c>
      <c r="I445" s="7" t="s">
        <v>63</v>
      </c>
      <c r="J445" s="7" t="s">
        <v>65</v>
      </c>
      <c r="K445" s="7" t="s">
        <v>66</v>
      </c>
      <c r="L445" s="6">
        <v>1293.06</v>
      </c>
      <c r="M445" s="6">
        <v>1293.04</v>
      </c>
    </row>
    <row r="446" spans="1:13" s="6" customFormat="1" x14ac:dyDescent="0.25">
      <c r="A446" s="4">
        <v>43599</v>
      </c>
      <c r="B446" s="5">
        <v>0.37525982638888888</v>
      </c>
      <c r="C446" s="7">
        <v>1</v>
      </c>
      <c r="D446" s="6" t="s">
        <v>51</v>
      </c>
      <c r="G446" s="6">
        <v>6.0816800000000004</v>
      </c>
      <c r="H446" s="6">
        <v>400000</v>
      </c>
      <c r="I446" s="7" t="s">
        <v>63</v>
      </c>
      <c r="J446" s="7" t="s">
        <v>65</v>
      </c>
      <c r="K446" s="7" t="s">
        <v>67</v>
      </c>
      <c r="L446" s="6">
        <v>6.0807500000000001</v>
      </c>
      <c r="M446" s="6">
        <v>6.0816800000000004</v>
      </c>
    </row>
    <row r="447" spans="1:13" s="6" customFormat="1" x14ac:dyDescent="0.25">
      <c r="A447" s="4">
        <v>43599</v>
      </c>
      <c r="B447" s="5">
        <v>0.37592098379629629</v>
      </c>
      <c r="C447" s="7">
        <v>1</v>
      </c>
      <c r="D447" s="6" t="s">
        <v>32</v>
      </c>
      <c r="G447" s="6">
        <v>1.12314</v>
      </c>
      <c r="H447" s="6">
        <v>22462.400000000001</v>
      </c>
      <c r="I447" s="7" t="s">
        <v>63</v>
      </c>
      <c r="J447" s="7" t="s">
        <v>65</v>
      </c>
      <c r="K447" s="7" t="s">
        <v>67</v>
      </c>
      <c r="L447" s="6">
        <v>1.1231</v>
      </c>
      <c r="M447" s="6">
        <v>1.12314</v>
      </c>
    </row>
    <row r="448" spans="1:13" s="6" customFormat="1" x14ac:dyDescent="0.25">
      <c r="A448" s="4">
        <v>43599</v>
      </c>
      <c r="B448" s="5">
        <v>0.37601556712962964</v>
      </c>
      <c r="C448" s="7">
        <v>1</v>
      </c>
      <c r="D448" s="6" t="s">
        <v>6</v>
      </c>
      <c r="G448" s="6">
        <v>51.78</v>
      </c>
      <c r="H448" s="6">
        <v>4652.41</v>
      </c>
      <c r="I448" s="7" t="s">
        <v>63</v>
      </c>
      <c r="J448" s="7" t="s">
        <v>65</v>
      </c>
      <c r="K448" s="7" t="s">
        <v>67</v>
      </c>
      <c r="L448" s="6">
        <v>51.78</v>
      </c>
      <c r="M448" s="6">
        <v>53.45</v>
      </c>
    </row>
    <row r="449" spans="1:13" s="6" customFormat="1" x14ac:dyDescent="0.25">
      <c r="A449" s="4">
        <v>43599</v>
      </c>
      <c r="B449" s="5">
        <v>0.37633153935185182</v>
      </c>
      <c r="C449" s="7">
        <v>1</v>
      </c>
      <c r="D449" s="6" t="s">
        <v>10</v>
      </c>
      <c r="G449" s="6">
        <v>11906</v>
      </c>
      <c r="H449" s="6">
        <v>3342.55</v>
      </c>
      <c r="I449" s="7" t="s">
        <v>63</v>
      </c>
      <c r="J449" s="7" t="s">
        <v>65</v>
      </c>
      <c r="K449" s="7" t="s">
        <v>67</v>
      </c>
      <c r="L449" s="6">
        <v>11906</v>
      </c>
      <c r="M449" s="6">
        <v>11907.5</v>
      </c>
    </row>
    <row r="450" spans="1:13" s="6" customFormat="1" x14ac:dyDescent="0.25">
      <c r="A450" s="4">
        <v>43599</v>
      </c>
      <c r="B450" s="5">
        <v>0.4586248726851852</v>
      </c>
      <c r="C450" s="7">
        <v>1</v>
      </c>
      <c r="D450" s="6" t="s">
        <v>32</v>
      </c>
      <c r="E450" s="6">
        <f>AVERAGE(G450,G452:G453,G455)</f>
        <v>1.1239349999999999</v>
      </c>
      <c r="F450" s="6">
        <f>SUM(H450,H452:H453,H455)</f>
        <v>460791.9</v>
      </c>
      <c r="G450" s="6">
        <v>1.1240399999999999</v>
      </c>
      <c r="H450" s="6">
        <v>11240.4</v>
      </c>
      <c r="I450" s="7" t="s">
        <v>63</v>
      </c>
      <c r="J450" s="7" t="s">
        <v>65</v>
      </c>
      <c r="K450" s="7" t="s">
        <v>66</v>
      </c>
      <c r="L450" s="6">
        <v>1.1240399999999999</v>
      </c>
      <c r="M450" s="6">
        <v>1.12405</v>
      </c>
    </row>
    <row r="451" spans="1:13" s="6" customFormat="1" x14ac:dyDescent="0.25">
      <c r="A451" s="4">
        <v>43599</v>
      </c>
      <c r="B451" s="5">
        <v>0.45862975694444441</v>
      </c>
      <c r="C451" s="7">
        <v>1</v>
      </c>
      <c r="D451" s="6" t="s">
        <v>46</v>
      </c>
      <c r="G451" s="6">
        <v>1.34615</v>
      </c>
      <c r="H451" s="6">
        <v>10000</v>
      </c>
      <c r="I451" s="7" t="s">
        <v>63</v>
      </c>
      <c r="J451" s="7" t="s">
        <v>65</v>
      </c>
      <c r="K451" s="7" t="s">
        <v>66</v>
      </c>
      <c r="L451" s="6">
        <v>1.3461399999999999</v>
      </c>
      <c r="M451" s="6">
        <v>1.34615</v>
      </c>
    </row>
    <row r="452" spans="1:13" s="6" customFormat="1" x14ac:dyDescent="0.25">
      <c r="A452" s="4">
        <v>43599</v>
      </c>
      <c r="B452" s="5">
        <v>0.45867159722222223</v>
      </c>
      <c r="C452" s="7">
        <v>1</v>
      </c>
      <c r="D452" s="6" t="s">
        <v>32</v>
      </c>
      <c r="G452" s="6">
        <v>1.12384</v>
      </c>
      <c r="H452" s="6">
        <v>168577.5</v>
      </c>
      <c r="I452" s="7" t="s">
        <v>63</v>
      </c>
      <c r="J452" s="7" t="s">
        <v>65</v>
      </c>
      <c r="K452" s="7" t="s">
        <v>67</v>
      </c>
      <c r="L452" s="6">
        <v>1.1238300000000001</v>
      </c>
      <c r="M452" s="6">
        <v>1.1238699999999999</v>
      </c>
    </row>
    <row r="453" spans="1:13" s="6" customFormat="1" x14ac:dyDescent="0.25">
      <c r="A453" s="4">
        <v>43599</v>
      </c>
      <c r="B453" s="5">
        <v>0.45881260416666669</v>
      </c>
      <c r="C453" s="7">
        <v>1</v>
      </c>
      <c r="D453" s="6" t="s">
        <v>32</v>
      </c>
      <c r="G453" s="6">
        <v>1.12392</v>
      </c>
      <c r="H453" s="6">
        <v>168583.5</v>
      </c>
      <c r="I453" s="7" t="s">
        <v>63</v>
      </c>
      <c r="J453" s="7" t="s">
        <v>65</v>
      </c>
      <c r="K453" s="7" t="s">
        <v>67</v>
      </c>
      <c r="L453" s="6">
        <v>1.1238699999999999</v>
      </c>
      <c r="M453" s="6">
        <v>1.12391</v>
      </c>
    </row>
    <row r="454" spans="1:13" s="6" customFormat="1" x14ac:dyDescent="0.25">
      <c r="A454" s="4">
        <v>43599</v>
      </c>
      <c r="B454" s="5">
        <v>0.45898519675925925</v>
      </c>
      <c r="C454" s="7">
        <v>1</v>
      </c>
      <c r="D454" s="6" t="s">
        <v>51</v>
      </c>
      <c r="E454" s="6">
        <f>AVERAGE(G454,G456:G457)</f>
        <v>6.0641533333333335</v>
      </c>
      <c r="F454" s="6">
        <f>SUM(H454,H456:H457)</f>
        <v>3000000</v>
      </c>
      <c r="G454" s="6">
        <v>6.0641400000000001</v>
      </c>
      <c r="H454" s="6">
        <v>1000000</v>
      </c>
      <c r="I454" s="7" t="s">
        <v>63</v>
      </c>
      <c r="J454" s="7" t="s">
        <v>65</v>
      </c>
      <c r="K454" s="7" t="s">
        <v>67</v>
      </c>
      <c r="L454" s="6">
        <v>6.0628500000000001</v>
      </c>
      <c r="M454" s="6">
        <v>6.0636999999999999</v>
      </c>
    </row>
    <row r="455" spans="1:13" s="6" customFormat="1" x14ac:dyDescent="0.25">
      <c r="A455" s="4">
        <v>43599</v>
      </c>
      <c r="B455" s="5">
        <v>0.45899934027777772</v>
      </c>
      <c r="C455" s="7">
        <v>1</v>
      </c>
      <c r="D455" s="6" t="s">
        <v>32</v>
      </c>
      <c r="G455" s="6">
        <v>1.1239399999999999</v>
      </c>
      <c r="H455" s="6">
        <v>112390.5</v>
      </c>
      <c r="I455" s="7" t="s">
        <v>63</v>
      </c>
      <c r="J455" s="7" t="s">
        <v>65</v>
      </c>
      <c r="K455" s="7" t="s">
        <v>67</v>
      </c>
      <c r="L455" s="6">
        <v>1.1238699999999999</v>
      </c>
      <c r="M455" s="6">
        <v>1.1239399999999999</v>
      </c>
    </row>
    <row r="456" spans="1:13" s="6" customFormat="1" x14ac:dyDescent="0.25">
      <c r="A456" s="4">
        <v>43599</v>
      </c>
      <c r="B456" s="5">
        <v>0.45905181712962961</v>
      </c>
      <c r="C456" s="7">
        <v>1</v>
      </c>
      <c r="D456" s="6" t="s">
        <v>51</v>
      </c>
      <c r="G456" s="6">
        <v>6.0641600000000002</v>
      </c>
      <c r="H456" s="6">
        <v>1000000</v>
      </c>
      <c r="I456" s="7" t="s">
        <v>63</v>
      </c>
      <c r="J456" s="7" t="s">
        <v>65</v>
      </c>
      <c r="K456" s="7" t="s">
        <v>67</v>
      </c>
      <c r="L456" s="6">
        <v>6.0628500000000001</v>
      </c>
      <c r="M456" s="6">
        <v>6.0636999999999999</v>
      </c>
    </row>
    <row r="457" spans="1:13" s="6" customFormat="1" x14ac:dyDescent="0.25">
      <c r="A457" s="4">
        <v>43599</v>
      </c>
      <c r="B457" s="5">
        <v>0.45909466435185187</v>
      </c>
      <c r="C457" s="7">
        <v>1</v>
      </c>
      <c r="D457" s="6" t="s">
        <v>51</v>
      </c>
      <c r="G457" s="6">
        <v>6.0641600000000002</v>
      </c>
      <c r="H457" s="6">
        <v>1000000</v>
      </c>
      <c r="I457" s="7" t="s">
        <v>63</v>
      </c>
      <c r="J457" s="7" t="s">
        <v>65</v>
      </c>
      <c r="K457" s="7" t="s">
        <v>67</v>
      </c>
      <c r="L457" s="6">
        <v>6.0628500000000001</v>
      </c>
      <c r="M457" s="6">
        <v>6.0635599999999998</v>
      </c>
    </row>
    <row r="458" spans="1:13" s="6" customFormat="1" x14ac:dyDescent="0.25">
      <c r="A458" s="4">
        <v>43599</v>
      </c>
      <c r="B458" s="5">
        <v>0.54591637731481479</v>
      </c>
      <c r="C458" s="7">
        <v>1</v>
      </c>
      <c r="D458" s="6" t="s">
        <v>2</v>
      </c>
      <c r="G458" s="6">
        <v>61.69</v>
      </c>
      <c r="H458" s="6">
        <v>1233.8</v>
      </c>
      <c r="I458" s="7" t="s">
        <v>63</v>
      </c>
      <c r="J458" s="7" t="s">
        <v>65</v>
      </c>
      <c r="K458" s="7" t="s">
        <v>67</v>
      </c>
      <c r="L458" s="6">
        <v>61.67</v>
      </c>
      <c r="M458" s="6">
        <v>61.69</v>
      </c>
    </row>
    <row r="459" spans="1:13" s="6" customFormat="1" x14ac:dyDescent="0.25">
      <c r="A459" s="4">
        <v>43599</v>
      </c>
      <c r="B459" s="5">
        <v>0.62500498842592589</v>
      </c>
      <c r="C459" s="7">
        <v>1</v>
      </c>
      <c r="D459" s="6" t="s">
        <v>29</v>
      </c>
      <c r="E459" s="6">
        <f>AVERAGE(G459,G462:G463)</f>
        <v>122.85066666666665</v>
      </c>
      <c r="F459" s="6">
        <f>SUM(H459,H462:H463)</f>
        <v>5607.08</v>
      </c>
      <c r="G459" s="6">
        <v>122.842</v>
      </c>
      <c r="H459" s="6">
        <v>2242.79</v>
      </c>
      <c r="I459" s="7" t="s">
        <v>63</v>
      </c>
      <c r="J459" s="7" t="s">
        <v>65</v>
      </c>
      <c r="K459" s="7" t="s">
        <v>67</v>
      </c>
      <c r="L459" s="6">
        <v>122.84699999999999</v>
      </c>
      <c r="M459" s="6">
        <v>122.85299999999999</v>
      </c>
    </row>
    <row r="460" spans="1:13" s="6" customFormat="1" x14ac:dyDescent="0.25">
      <c r="A460" s="4">
        <v>43599</v>
      </c>
      <c r="B460" s="5">
        <v>0.62500812500000003</v>
      </c>
      <c r="C460" s="7">
        <v>1</v>
      </c>
      <c r="D460" s="6" t="s">
        <v>32</v>
      </c>
      <c r="E460" s="6">
        <f>AVERAGE(G460,G464:G465)</f>
        <v>1.12134</v>
      </c>
      <c r="F460" s="6">
        <f>SUM(H460,H464:H465)</f>
        <v>45974.559999999998</v>
      </c>
      <c r="G460" s="6">
        <v>1.1213599999999999</v>
      </c>
      <c r="H460" s="6">
        <v>1121.3599999999999</v>
      </c>
      <c r="I460" s="7" t="s">
        <v>63</v>
      </c>
      <c r="J460" s="7" t="s">
        <v>65</v>
      </c>
      <c r="K460" s="7" t="s">
        <v>67</v>
      </c>
      <c r="L460" s="6">
        <v>1.12141</v>
      </c>
      <c r="M460" s="6">
        <v>1.1214200000000001</v>
      </c>
    </row>
    <row r="461" spans="1:13" s="6" customFormat="1" x14ac:dyDescent="0.25">
      <c r="A461" s="4">
        <v>43599</v>
      </c>
      <c r="B461" s="5">
        <v>0.62501118055555549</v>
      </c>
      <c r="C461" s="7">
        <v>1</v>
      </c>
      <c r="D461" s="6" t="s">
        <v>48</v>
      </c>
      <c r="G461" s="6">
        <v>109.56</v>
      </c>
      <c r="H461" s="6">
        <v>1000</v>
      </c>
      <c r="I461" s="7" t="s">
        <v>63</v>
      </c>
      <c r="J461" s="7" t="s">
        <v>65</v>
      </c>
      <c r="K461" s="7" t="s">
        <v>67</v>
      </c>
      <c r="L461" s="6">
        <v>109.54900000000001</v>
      </c>
      <c r="M461" s="6">
        <v>109.55500000000001</v>
      </c>
    </row>
    <row r="462" spans="1:13" s="6" customFormat="1" x14ac:dyDescent="0.25">
      <c r="A462" s="4">
        <v>43599</v>
      </c>
      <c r="B462" s="5">
        <v>0.62505126157407409</v>
      </c>
      <c r="C462" s="7">
        <v>1</v>
      </c>
      <c r="D462" s="6" t="s">
        <v>29</v>
      </c>
      <c r="G462" s="6">
        <v>122.863</v>
      </c>
      <c r="H462" s="6">
        <v>2242.89</v>
      </c>
      <c r="I462" s="7" t="s">
        <v>63</v>
      </c>
      <c r="J462" s="7" t="s">
        <v>65</v>
      </c>
      <c r="K462" s="7" t="s">
        <v>67</v>
      </c>
      <c r="L462" s="6">
        <v>122.852</v>
      </c>
      <c r="M462" s="6">
        <v>122.858</v>
      </c>
    </row>
    <row r="463" spans="1:13" s="6" customFormat="1" x14ac:dyDescent="0.25">
      <c r="A463" s="4">
        <v>43599</v>
      </c>
      <c r="B463" s="5">
        <v>0.62512778935185187</v>
      </c>
      <c r="C463" s="7">
        <v>1</v>
      </c>
      <c r="D463" s="6" t="s">
        <v>29</v>
      </c>
      <c r="G463" s="6">
        <v>122.84699999999999</v>
      </c>
      <c r="H463" s="6">
        <v>1121.4000000000001</v>
      </c>
      <c r="I463" s="7" t="s">
        <v>63</v>
      </c>
      <c r="J463" s="7" t="s">
        <v>65</v>
      </c>
      <c r="K463" s="7" t="s">
        <v>67</v>
      </c>
      <c r="L463" s="6">
        <v>122.852</v>
      </c>
      <c r="M463" s="6">
        <v>122.858</v>
      </c>
    </row>
    <row r="464" spans="1:13" s="6" customFormat="1" x14ac:dyDescent="0.25">
      <c r="A464" s="4">
        <v>43599</v>
      </c>
      <c r="B464" s="5">
        <v>0.62545024305555552</v>
      </c>
      <c r="C464" s="7">
        <v>1</v>
      </c>
      <c r="D464" s="6" t="s">
        <v>32</v>
      </c>
      <c r="G464" s="6">
        <v>1.1213</v>
      </c>
      <c r="H464" s="6">
        <v>22426.6</v>
      </c>
      <c r="I464" s="7" t="s">
        <v>63</v>
      </c>
      <c r="J464" s="7" t="s">
        <v>65</v>
      </c>
      <c r="K464" s="7" t="s">
        <v>67</v>
      </c>
      <c r="L464" s="6">
        <v>1.1213</v>
      </c>
      <c r="M464" s="6">
        <v>1.1213599999999999</v>
      </c>
    </row>
    <row r="465" spans="1:13" s="6" customFormat="1" x14ac:dyDescent="0.25">
      <c r="A465" s="4">
        <v>43599</v>
      </c>
      <c r="B465" s="5">
        <v>0.62548893518518522</v>
      </c>
      <c r="C465" s="7">
        <v>1</v>
      </c>
      <c r="D465" s="6" t="s">
        <v>32</v>
      </c>
      <c r="G465" s="6">
        <v>1.1213599999999999</v>
      </c>
      <c r="H465" s="6">
        <v>22426.6</v>
      </c>
      <c r="I465" s="7" t="s">
        <v>63</v>
      </c>
      <c r="J465" s="7" t="s">
        <v>65</v>
      </c>
      <c r="K465" s="7" t="s">
        <v>67</v>
      </c>
      <c r="L465" s="6">
        <v>1.1213</v>
      </c>
      <c r="M465" s="6">
        <v>1.1213599999999999</v>
      </c>
    </row>
    <row r="466" spans="1:13" s="6" customFormat="1" x14ac:dyDescent="0.25">
      <c r="A466" s="4">
        <v>43600</v>
      </c>
      <c r="B466" s="5">
        <v>0.37500696759259261</v>
      </c>
      <c r="C466" s="7">
        <v>1</v>
      </c>
      <c r="D466" s="6" t="s">
        <v>29</v>
      </c>
      <c r="G466" s="6">
        <v>122.923</v>
      </c>
      <c r="H466" s="6">
        <v>2241.42</v>
      </c>
      <c r="I466" s="7" t="s">
        <v>63</v>
      </c>
      <c r="J466" s="7" t="s">
        <v>65</v>
      </c>
      <c r="K466" s="7" t="s">
        <v>67</v>
      </c>
      <c r="L466" s="6">
        <v>122.928</v>
      </c>
      <c r="M466" s="6">
        <v>122.93</v>
      </c>
    </row>
    <row r="467" spans="1:13" s="6" customFormat="1" x14ac:dyDescent="0.25">
      <c r="A467" s="4">
        <v>43600</v>
      </c>
      <c r="B467" s="5">
        <v>0.37512037037037033</v>
      </c>
      <c r="C467" s="7">
        <v>1</v>
      </c>
      <c r="D467" s="6" t="s">
        <v>32</v>
      </c>
      <c r="G467" s="6">
        <v>1.12063</v>
      </c>
      <c r="H467" s="6">
        <v>11206</v>
      </c>
      <c r="I467" s="7" t="s">
        <v>63</v>
      </c>
      <c r="J467" s="7" t="s">
        <v>65</v>
      </c>
      <c r="K467" s="7" t="s">
        <v>67</v>
      </c>
      <c r="L467" s="6">
        <v>1.1205700000000001</v>
      </c>
      <c r="M467" s="6">
        <v>1.12063</v>
      </c>
    </row>
    <row r="468" spans="1:13" s="6" customFormat="1" x14ac:dyDescent="0.25">
      <c r="A468" s="4">
        <v>43600</v>
      </c>
      <c r="B468" s="5">
        <v>0.37529395833333329</v>
      </c>
      <c r="C468" s="7">
        <v>1</v>
      </c>
      <c r="D468" s="6" t="s">
        <v>10</v>
      </c>
      <c r="G468" s="6">
        <v>12030</v>
      </c>
      <c r="H468" s="6">
        <v>33701.29</v>
      </c>
      <c r="I468" s="7" t="s">
        <v>63</v>
      </c>
      <c r="J468" s="7" t="s">
        <v>65</v>
      </c>
      <c r="K468" s="7" t="s">
        <v>67</v>
      </c>
      <c r="L468" s="6">
        <v>12028.5</v>
      </c>
      <c r="M468" s="6">
        <v>12030</v>
      </c>
    </row>
    <row r="469" spans="1:13" s="6" customFormat="1" x14ac:dyDescent="0.25">
      <c r="A469" s="4">
        <v>43600</v>
      </c>
      <c r="B469" s="5">
        <v>0.45834822916666668</v>
      </c>
      <c r="C469" s="7">
        <v>1</v>
      </c>
      <c r="D469" s="6" t="s">
        <v>29</v>
      </c>
      <c r="G469" s="6">
        <v>122.688</v>
      </c>
      <c r="H469" s="6">
        <v>1121.43</v>
      </c>
      <c r="I469" s="7" t="s">
        <v>63</v>
      </c>
      <c r="J469" s="7" t="s">
        <v>65</v>
      </c>
      <c r="K469" s="7" t="s">
        <v>67</v>
      </c>
      <c r="L469" s="6">
        <v>122.693</v>
      </c>
      <c r="M469" s="6">
        <v>122.70399999999999</v>
      </c>
    </row>
    <row r="470" spans="1:13" s="6" customFormat="1" x14ac:dyDescent="0.25">
      <c r="A470" s="4">
        <v>43600</v>
      </c>
      <c r="B470" s="5">
        <v>0.45870523148148146</v>
      </c>
      <c r="C470" s="7">
        <v>1</v>
      </c>
      <c r="D470" s="6" t="s">
        <v>19</v>
      </c>
      <c r="G470" s="6">
        <v>0.69664999999999999</v>
      </c>
      <c r="H470" s="6">
        <v>1385.53</v>
      </c>
      <c r="I470" s="7" t="s">
        <v>63</v>
      </c>
      <c r="J470" s="7" t="s">
        <v>65</v>
      </c>
      <c r="K470" s="7" t="s">
        <v>67</v>
      </c>
      <c r="L470" s="6">
        <v>0.69667999999999997</v>
      </c>
      <c r="M470" s="6">
        <v>0.69677999999999995</v>
      </c>
    </row>
    <row r="471" spans="1:13" s="6" customFormat="1" x14ac:dyDescent="0.25">
      <c r="A471" s="4">
        <v>43600</v>
      </c>
      <c r="B471" s="5">
        <v>0.45905594907407404</v>
      </c>
      <c r="C471" s="7">
        <v>1</v>
      </c>
      <c r="D471" s="6" t="s">
        <v>56</v>
      </c>
      <c r="G471" s="6">
        <v>1298.79</v>
      </c>
      <c r="H471" s="6">
        <v>38966.33</v>
      </c>
      <c r="I471" s="7" t="s">
        <v>63</v>
      </c>
      <c r="J471" s="7" t="s">
        <v>65</v>
      </c>
      <c r="K471" s="7" t="s">
        <v>67</v>
      </c>
      <c r="L471" s="6">
        <v>1298.796</v>
      </c>
      <c r="M471" s="6">
        <v>1298.9000000000001</v>
      </c>
    </row>
    <row r="472" spans="1:13" s="6" customFormat="1" x14ac:dyDescent="0.25">
      <c r="A472" s="4">
        <v>43600</v>
      </c>
      <c r="B472" s="5">
        <v>0.45955884259259255</v>
      </c>
      <c r="C472" s="7">
        <v>1</v>
      </c>
      <c r="D472" s="6" t="s">
        <v>18</v>
      </c>
      <c r="G472" s="6">
        <v>75.813999999999993</v>
      </c>
      <c r="H472" s="6">
        <v>1385.65</v>
      </c>
      <c r="I472" s="7" t="s">
        <v>63</v>
      </c>
      <c r="J472" s="7" t="s">
        <v>65</v>
      </c>
      <c r="K472" s="7" t="s">
        <v>67</v>
      </c>
      <c r="L472" s="6">
        <v>75.804000000000002</v>
      </c>
      <c r="M472" s="6">
        <v>75.811999999999998</v>
      </c>
    </row>
    <row r="473" spans="1:13" s="6" customFormat="1" x14ac:dyDescent="0.25">
      <c r="A473" s="4">
        <v>43600</v>
      </c>
      <c r="B473" s="5">
        <v>0.54167300925925932</v>
      </c>
      <c r="C473" s="7">
        <v>1</v>
      </c>
      <c r="D473" s="6" t="s">
        <v>29</v>
      </c>
      <c r="G473" s="6">
        <v>122.435</v>
      </c>
      <c r="H473" s="6">
        <v>1119.5899999999999</v>
      </c>
      <c r="I473" s="7" t="s">
        <v>63</v>
      </c>
      <c r="J473" s="7" t="s">
        <v>65</v>
      </c>
      <c r="K473" s="7" t="s">
        <v>67</v>
      </c>
      <c r="L473" s="6">
        <v>122.44</v>
      </c>
      <c r="M473" s="6">
        <v>122.447</v>
      </c>
    </row>
    <row r="474" spans="1:13" s="6" customFormat="1" x14ac:dyDescent="0.25">
      <c r="A474" s="4">
        <v>43600</v>
      </c>
      <c r="B474" s="5">
        <v>0.54197103009259262</v>
      </c>
      <c r="C474" s="7">
        <v>1</v>
      </c>
      <c r="D474" s="6" t="s">
        <v>32</v>
      </c>
      <c r="E474" s="6">
        <f>AVERAGE(G474:G477)</f>
        <v>1.1193850000000001</v>
      </c>
      <c r="F474" s="6">
        <f>SUM(H474:H477)</f>
        <v>1232497.32</v>
      </c>
      <c r="G474" s="6">
        <v>1.11941</v>
      </c>
      <c r="H474" s="6">
        <v>559717.5</v>
      </c>
      <c r="I474" s="7" t="s">
        <v>63</v>
      </c>
      <c r="J474" s="7" t="s">
        <v>65</v>
      </c>
      <c r="K474" s="7" t="s">
        <v>67</v>
      </c>
      <c r="L474" s="6">
        <v>1.11941</v>
      </c>
      <c r="M474" s="6">
        <v>1.1194599999999999</v>
      </c>
    </row>
    <row r="475" spans="1:13" s="6" customFormat="1" x14ac:dyDescent="0.25">
      <c r="A475" s="4">
        <v>43600</v>
      </c>
      <c r="B475" s="5">
        <v>0.54197103009259262</v>
      </c>
      <c r="C475" s="7">
        <v>1</v>
      </c>
      <c r="D475" s="6" t="s">
        <v>32</v>
      </c>
      <c r="G475" s="6">
        <v>1.11941</v>
      </c>
      <c r="H475" s="6">
        <v>559717.5</v>
      </c>
      <c r="I475" s="7" t="s">
        <v>63</v>
      </c>
      <c r="J475" s="7" t="s">
        <v>65</v>
      </c>
      <c r="K475" s="7" t="s">
        <v>67</v>
      </c>
      <c r="L475" s="6">
        <v>1.11941</v>
      </c>
      <c r="M475" s="6">
        <v>1.1194599999999999</v>
      </c>
    </row>
    <row r="476" spans="1:13" s="6" customFormat="1" x14ac:dyDescent="0.25">
      <c r="A476" s="4">
        <v>43600</v>
      </c>
      <c r="B476" s="5">
        <v>0.54197822916666671</v>
      </c>
      <c r="C476" s="7">
        <v>1</v>
      </c>
      <c r="D476" s="6" t="s">
        <v>32</v>
      </c>
      <c r="G476" s="6">
        <v>1.1194</v>
      </c>
      <c r="H476" s="6">
        <v>111943</v>
      </c>
      <c r="I476" s="7" t="s">
        <v>63</v>
      </c>
      <c r="J476" s="7" t="s">
        <v>65</v>
      </c>
      <c r="K476" s="7" t="s">
        <v>67</v>
      </c>
      <c r="L476" s="6">
        <v>1.1194</v>
      </c>
      <c r="M476" s="6">
        <v>1.1194599999999999</v>
      </c>
    </row>
    <row r="477" spans="1:13" s="6" customFormat="1" x14ac:dyDescent="0.25">
      <c r="A477" s="4">
        <v>43600</v>
      </c>
      <c r="B477" s="5">
        <v>0.54260181712962963</v>
      </c>
      <c r="C477" s="7">
        <v>1</v>
      </c>
      <c r="D477" s="6" t="s">
        <v>32</v>
      </c>
      <c r="G477" s="6">
        <v>1.1193200000000001</v>
      </c>
      <c r="H477" s="6">
        <v>1119.32</v>
      </c>
      <c r="I477" s="7" t="s">
        <v>63</v>
      </c>
      <c r="J477" s="7" t="s">
        <v>65</v>
      </c>
      <c r="K477" s="7" t="s">
        <v>67</v>
      </c>
      <c r="L477" s="6">
        <v>1.1192200000000001</v>
      </c>
      <c r="M477" s="6">
        <v>1.11927</v>
      </c>
    </row>
    <row r="478" spans="1:13" s="6" customFormat="1" x14ac:dyDescent="0.25">
      <c r="A478" s="4">
        <v>43600</v>
      </c>
      <c r="B478" s="5">
        <v>0.62500339120370374</v>
      </c>
      <c r="C478" s="7">
        <v>1</v>
      </c>
      <c r="D478" s="6" t="s">
        <v>29</v>
      </c>
      <c r="G478" s="6">
        <v>122.20399999999999</v>
      </c>
      <c r="H478" s="6">
        <v>1118.3800000000001</v>
      </c>
      <c r="I478" s="7" t="s">
        <v>63</v>
      </c>
      <c r="J478" s="7" t="s">
        <v>65</v>
      </c>
      <c r="K478" s="7" t="s">
        <v>67</v>
      </c>
      <c r="L478" s="6">
        <v>122.209</v>
      </c>
      <c r="M478" s="6">
        <v>122.217</v>
      </c>
    </row>
    <row r="479" spans="1:13" s="6" customFormat="1" x14ac:dyDescent="0.25">
      <c r="A479" s="4">
        <v>43600</v>
      </c>
      <c r="B479" s="5">
        <v>0.62525759259259261</v>
      </c>
      <c r="C479" s="7">
        <v>1</v>
      </c>
      <c r="D479" s="6" t="s">
        <v>3</v>
      </c>
      <c r="G479" s="6">
        <v>2.6469999999999998</v>
      </c>
      <c r="H479" s="6">
        <v>529.4</v>
      </c>
      <c r="I479" s="7" t="s">
        <v>63</v>
      </c>
      <c r="J479" s="7" t="s">
        <v>65</v>
      </c>
      <c r="K479" s="7" t="s">
        <v>67</v>
      </c>
      <c r="L479" s="6">
        <v>2.6469999999999998</v>
      </c>
      <c r="M479" s="6">
        <v>2.649</v>
      </c>
    </row>
    <row r="480" spans="1:13" s="6" customFormat="1" x14ac:dyDescent="0.25">
      <c r="A480" s="4">
        <v>43600</v>
      </c>
      <c r="B480" s="5">
        <v>0.62539829861111118</v>
      </c>
      <c r="C480" s="7">
        <v>1</v>
      </c>
      <c r="D480" s="6" t="s">
        <v>20</v>
      </c>
      <c r="G480" s="6">
        <v>1.0562</v>
      </c>
      <c r="H480" s="6">
        <v>692</v>
      </c>
      <c r="I480" s="7" t="s">
        <v>63</v>
      </c>
      <c r="J480" s="7" t="s">
        <v>65</v>
      </c>
      <c r="K480" s="7" t="s">
        <v>67</v>
      </c>
      <c r="L480" s="6">
        <v>1.0560499999999999</v>
      </c>
      <c r="M480" s="6">
        <v>1.0561700000000001</v>
      </c>
    </row>
    <row r="481" spans="1:13" s="6" customFormat="1" x14ac:dyDescent="0.25">
      <c r="A481" s="4">
        <v>43600</v>
      </c>
      <c r="B481" s="5">
        <v>0.62586472222222223</v>
      </c>
      <c r="C481" s="7">
        <v>1</v>
      </c>
      <c r="D481" s="6" t="s">
        <v>7</v>
      </c>
      <c r="G481" s="6">
        <v>70.69</v>
      </c>
      <c r="H481" s="6">
        <v>706900</v>
      </c>
      <c r="I481" s="7" t="s">
        <v>63</v>
      </c>
      <c r="J481" s="7" t="s">
        <v>65</v>
      </c>
      <c r="K481" s="7" t="s">
        <v>67</v>
      </c>
      <c r="L481" s="6">
        <v>70.66</v>
      </c>
      <c r="M481" s="6">
        <v>70.69</v>
      </c>
    </row>
    <row r="482" spans="1:13" s="6" customFormat="1" x14ac:dyDescent="0.25">
      <c r="A482" s="4">
        <v>43600</v>
      </c>
      <c r="B482" s="5">
        <v>0.6259446296296296</v>
      </c>
      <c r="C482" s="7">
        <v>1</v>
      </c>
      <c r="D482" s="6" t="s">
        <v>32</v>
      </c>
      <c r="G482" s="6">
        <v>1.11816</v>
      </c>
      <c r="H482" s="6">
        <v>11181.6</v>
      </c>
      <c r="I482" s="7" t="s">
        <v>63</v>
      </c>
      <c r="J482" s="7" t="s">
        <v>65</v>
      </c>
      <c r="K482" s="7" t="s">
        <v>66</v>
      </c>
      <c r="L482" s="6">
        <v>1.11816</v>
      </c>
      <c r="M482" s="6">
        <v>1.1181700000000001</v>
      </c>
    </row>
    <row r="483" spans="1:13" s="6" customFormat="1" x14ac:dyDescent="0.25">
      <c r="A483" s="4">
        <v>43601</v>
      </c>
      <c r="B483" s="5">
        <v>0.37516039351851854</v>
      </c>
      <c r="C483" s="7">
        <v>1</v>
      </c>
      <c r="D483" s="6" t="s">
        <v>32</v>
      </c>
      <c r="E483" s="6">
        <f>AVERAGE(G483:G484)</f>
        <v>1.1206800000000001</v>
      </c>
      <c r="F483" s="6">
        <f>SUM(H483:H484)</f>
        <v>347398.9</v>
      </c>
      <c r="G483" s="6">
        <v>1.1207199999999999</v>
      </c>
      <c r="H483" s="6">
        <v>11206.9</v>
      </c>
      <c r="I483" s="7" t="s">
        <v>63</v>
      </c>
      <c r="J483" s="7" t="s">
        <v>65</v>
      </c>
      <c r="K483" s="7" t="s">
        <v>67</v>
      </c>
      <c r="L483" s="6">
        <v>1.12066</v>
      </c>
      <c r="M483" s="6">
        <v>1.1207199999999999</v>
      </c>
    </row>
    <row r="484" spans="1:13" s="6" customFormat="1" x14ac:dyDescent="0.25">
      <c r="A484" s="4">
        <v>43601</v>
      </c>
      <c r="B484" s="5">
        <v>0.37589762731481485</v>
      </c>
      <c r="C484" s="7">
        <v>1</v>
      </c>
      <c r="D484" s="6" t="s">
        <v>32</v>
      </c>
      <c r="G484" s="6">
        <v>1.1206400000000001</v>
      </c>
      <c r="H484" s="6">
        <v>336192</v>
      </c>
      <c r="I484" s="7" t="s">
        <v>63</v>
      </c>
      <c r="J484" s="7" t="s">
        <v>65</v>
      </c>
      <c r="K484" s="7" t="s">
        <v>67</v>
      </c>
      <c r="L484" s="6">
        <v>1.1206400000000001</v>
      </c>
      <c r="M484" s="6">
        <v>1.1206499999999999</v>
      </c>
    </row>
    <row r="485" spans="1:13" s="6" customFormat="1" x14ac:dyDescent="0.25">
      <c r="A485" s="4">
        <v>43601</v>
      </c>
      <c r="B485" s="5">
        <v>0.45835010416666666</v>
      </c>
      <c r="C485" s="7">
        <v>1</v>
      </c>
      <c r="D485" s="6" t="s">
        <v>32</v>
      </c>
      <c r="G485" s="6">
        <v>1.1221099999999999</v>
      </c>
      <c r="H485" s="6">
        <v>1122.06</v>
      </c>
      <c r="I485" s="7" t="s">
        <v>63</v>
      </c>
      <c r="J485" s="7" t="s">
        <v>65</v>
      </c>
      <c r="K485" s="7" t="s">
        <v>67</v>
      </c>
      <c r="L485" s="6">
        <v>1.1220300000000001</v>
      </c>
      <c r="M485" s="6">
        <v>1.12209</v>
      </c>
    </row>
    <row r="486" spans="1:13" s="6" customFormat="1" x14ac:dyDescent="0.25">
      <c r="A486" s="4">
        <v>43601</v>
      </c>
      <c r="B486" s="5">
        <v>0.54216900462962958</v>
      </c>
      <c r="C486" s="7">
        <v>1</v>
      </c>
      <c r="D486" s="6" t="s">
        <v>51</v>
      </c>
      <c r="G486" s="6">
        <v>6.0069800000000004</v>
      </c>
      <c r="H486" s="6">
        <v>30000</v>
      </c>
      <c r="I486" s="7" t="s">
        <v>63</v>
      </c>
      <c r="J486" s="7" t="s">
        <v>65</v>
      </c>
      <c r="K486" s="7" t="s">
        <v>67</v>
      </c>
      <c r="L486" s="6">
        <v>6.0058400000000001</v>
      </c>
      <c r="M486" s="6">
        <v>6.0069800000000004</v>
      </c>
    </row>
    <row r="487" spans="1:13" s="6" customFormat="1" x14ac:dyDescent="0.25">
      <c r="A487" s="4">
        <v>43601</v>
      </c>
      <c r="B487" s="5">
        <v>0.5426592013888889</v>
      </c>
      <c r="C487" s="7">
        <v>1</v>
      </c>
      <c r="D487" s="6" t="s">
        <v>10</v>
      </c>
      <c r="G487" s="6">
        <v>12192</v>
      </c>
      <c r="H487" s="6">
        <v>34159.85</v>
      </c>
      <c r="I487" s="7" t="s">
        <v>63</v>
      </c>
      <c r="J487" s="7" t="s">
        <v>65</v>
      </c>
      <c r="K487" s="7" t="s">
        <v>66</v>
      </c>
      <c r="L487" s="6">
        <v>12192</v>
      </c>
      <c r="M487" s="6">
        <v>12193</v>
      </c>
    </row>
    <row r="488" spans="1:13" s="6" customFormat="1" x14ac:dyDescent="0.25">
      <c r="A488" s="4">
        <v>43601</v>
      </c>
      <c r="B488" s="5">
        <v>0.62500196759259252</v>
      </c>
      <c r="C488" s="7">
        <v>1</v>
      </c>
      <c r="D488" s="6" t="s">
        <v>32</v>
      </c>
      <c r="E488" s="6">
        <f>AVERAGE(G488:G490)</f>
        <v>1.1187066666666665</v>
      </c>
      <c r="F488" s="6">
        <f>SUM(H488:H490)</f>
        <v>784190.78</v>
      </c>
      <c r="G488" s="6">
        <v>1.1187400000000001</v>
      </c>
      <c r="H488" s="6">
        <v>1118.78</v>
      </c>
      <c r="I488" s="7" t="s">
        <v>63</v>
      </c>
      <c r="J488" s="7" t="s">
        <v>65</v>
      </c>
      <c r="K488" s="7" t="s">
        <v>67</v>
      </c>
      <c r="L488" s="6">
        <v>1.11876</v>
      </c>
      <c r="M488" s="6">
        <v>1.1188</v>
      </c>
    </row>
    <row r="489" spans="1:13" s="6" customFormat="1" x14ac:dyDescent="0.25">
      <c r="A489" s="4">
        <v>43601</v>
      </c>
      <c r="B489" s="5">
        <v>0.62503123842592589</v>
      </c>
      <c r="C489" s="7">
        <v>1</v>
      </c>
      <c r="D489" s="6" t="s">
        <v>32</v>
      </c>
      <c r="G489" s="6">
        <v>1.1187100000000001</v>
      </c>
      <c r="H489" s="6">
        <v>111870</v>
      </c>
      <c r="I489" s="7" t="s">
        <v>63</v>
      </c>
      <c r="J489" s="7" t="s">
        <v>65</v>
      </c>
      <c r="K489" s="7" t="s">
        <v>67</v>
      </c>
      <c r="L489" s="6">
        <v>1.11869</v>
      </c>
      <c r="M489" s="6">
        <v>1.1187100000000001</v>
      </c>
    </row>
    <row r="490" spans="1:13" s="6" customFormat="1" x14ac:dyDescent="0.25">
      <c r="A490" s="4">
        <v>43601</v>
      </c>
      <c r="B490" s="5">
        <v>0.62516504629629632</v>
      </c>
      <c r="C490" s="7">
        <v>1</v>
      </c>
      <c r="D490" s="6" t="s">
        <v>32</v>
      </c>
      <c r="G490" s="6">
        <v>1.1186700000000001</v>
      </c>
      <c r="H490" s="6">
        <v>671202</v>
      </c>
      <c r="I490" s="7" t="s">
        <v>63</v>
      </c>
      <c r="J490" s="7" t="s">
        <v>65</v>
      </c>
      <c r="K490" s="7" t="s">
        <v>67</v>
      </c>
      <c r="L490" s="6">
        <v>1.1186799999999999</v>
      </c>
      <c r="M490" s="6">
        <v>1.1186799999999999</v>
      </c>
    </row>
    <row r="491" spans="1:13" s="6" customFormat="1" x14ac:dyDescent="0.25">
      <c r="A491" s="4">
        <v>43601</v>
      </c>
      <c r="B491" s="5">
        <v>0.62525384259259253</v>
      </c>
      <c r="C491" s="7">
        <v>1</v>
      </c>
      <c r="D491" s="6" t="s">
        <v>30</v>
      </c>
      <c r="G491" s="6">
        <v>1.70445</v>
      </c>
      <c r="H491" s="6">
        <v>11186.85</v>
      </c>
      <c r="I491" s="7" t="s">
        <v>63</v>
      </c>
      <c r="J491" s="7" t="s">
        <v>65</v>
      </c>
      <c r="K491" s="7" t="s">
        <v>67</v>
      </c>
      <c r="L491" s="6">
        <v>1.7043299999999999</v>
      </c>
      <c r="M491" s="6">
        <v>1.70445</v>
      </c>
    </row>
    <row r="492" spans="1:13" s="6" customFormat="1" x14ac:dyDescent="0.25">
      <c r="A492" s="4">
        <v>43601</v>
      </c>
      <c r="B492" s="5">
        <v>0.62592364583333338</v>
      </c>
      <c r="C492" s="7">
        <v>1</v>
      </c>
      <c r="D492" s="6" t="s">
        <v>51</v>
      </c>
      <c r="G492" s="6">
        <v>6.02705</v>
      </c>
      <c r="H492" s="6">
        <v>200000</v>
      </c>
      <c r="I492" s="7" t="s">
        <v>63</v>
      </c>
      <c r="J492" s="7" t="s">
        <v>65</v>
      </c>
      <c r="K492" s="7" t="s">
        <v>67</v>
      </c>
      <c r="L492" s="6">
        <v>6.02705</v>
      </c>
      <c r="M492" s="6">
        <v>6.0280800000000001</v>
      </c>
    </row>
    <row r="493" spans="1:13" s="6" customFormat="1" x14ac:dyDescent="0.25">
      <c r="A493" s="4">
        <v>43602</v>
      </c>
      <c r="B493" s="5">
        <v>0.37500628472222219</v>
      </c>
      <c r="C493" s="7">
        <v>1</v>
      </c>
      <c r="D493" s="6" t="s">
        <v>29</v>
      </c>
      <c r="E493" s="6">
        <f>AVERAGE(G493:G494)</f>
        <v>122.5635</v>
      </c>
      <c r="F493" s="6">
        <f>SUM(H493:H494)</f>
        <v>2236.1</v>
      </c>
      <c r="G493" s="6">
        <v>122.575</v>
      </c>
      <c r="H493" s="6">
        <v>1118.07</v>
      </c>
      <c r="I493" s="7" t="s">
        <v>63</v>
      </c>
      <c r="J493" s="7" t="s">
        <v>65</v>
      </c>
      <c r="K493" s="7" t="s">
        <v>67</v>
      </c>
      <c r="L493" s="6">
        <v>122.563</v>
      </c>
      <c r="M493" s="6">
        <v>122.57</v>
      </c>
    </row>
    <row r="494" spans="1:13" s="6" customFormat="1" x14ac:dyDescent="0.25">
      <c r="A494" s="4">
        <v>43602</v>
      </c>
      <c r="B494" s="5">
        <v>0.37508835648148148</v>
      </c>
      <c r="C494" s="7">
        <v>1</v>
      </c>
      <c r="D494" s="6" t="s">
        <v>29</v>
      </c>
      <c r="G494" s="6">
        <v>122.55200000000001</v>
      </c>
      <c r="H494" s="6">
        <v>1118.03</v>
      </c>
      <c r="I494" s="7" t="s">
        <v>63</v>
      </c>
      <c r="J494" s="7" t="s">
        <v>65</v>
      </c>
      <c r="K494" s="7" t="s">
        <v>67</v>
      </c>
      <c r="L494" s="6">
        <v>122.54</v>
      </c>
      <c r="M494" s="6">
        <v>122.547</v>
      </c>
    </row>
    <row r="495" spans="1:13" s="6" customFormat="1" x14ac:dyDescent="0.25">
      <c r="A495" s="4">
        <v>43602</v>
      </c>
      <c r="B495" s="5">
        <v>0.3752256712962963</v>
      </c>
      <c r="C495" s="7">
        <v>1</v>
      </c>
      <c r="D495" s="6" t="s">
        <v>5</v>
      </c>
      <c r="G495" s="6">
        <v>66.37</v>
      </c>
      <c r="H495" s="6">
        <v>1483.99</v>
      </c>
      <c r="I495" s="7" t="s">
        <v>63</v>
      </c>
      <c r="J495" s="7" t="s">
        <v>65</v>
      </c>
      <c r="K495" s="7" t="s">
        <v>66</v>
      </c>
      <c r="L495" s="6">
        <v>66.37</v>
      </c>
      <c r="M495" s="6">
        <v>66.53</v>
      </c>
    </row>
    <row r="496" spans="1:13" s="6" customFormat="1" x14ac:dyDescent="0.25">
      <c r="A496" s="4">
        <v>43602</v>
      </c>
      <c r="B496" s="5">
        <v>0.37530957175925922</v>
      </c>
      <c r="C496" s="7">
        <v>1</v>
      </c>
      <c r="D496" s="6" t="s">
        <v>32</v>
      </c>
      <c r="G496" s="6">
        <v>1.1180699999999999</v>
      </c>
      <c r="H496" s="6">
        <v>55903.5</v>
      </c>
      <c r="I496" s="7" t="s">
        <v>63</v>
      </c>
      <c r="J496" s="7" t="s">
        <v>65</v>
      </c>
      <c r="K496" s="7" t="s">
        <v>67</v>
      </c>
      <c r="L496" s="6">
        <v>1.1180699999999999</v>
      </c>
      <c r="M496" s="6">
        <v>1.11808</v>
      </c>
    </row>
    <row r="497" spans="1:13" s="6" customFormat="1" x14ac:dyDescent="0.25">
      <c r="A497" s="4">
        <v>43602</v>
      </c>
      <c r="B497" s="5">
        <v>0.37568188657407409</v>
      </c>
      <c r="C497" s="7">
        <v>1</v>
      </c>
      <c r="D497" s="6" t="s">
        <v>46</v>
      </c>
      <c r="G497" s="6">
        <v>1.3466400000000001</v>
      </c>
      <c r="H497" s="6">
        <v>5000</v>
      </c>
      <c r="I497" s="7" t="s">
        <v>63</v>
      </c>
      <c r="J497" s="7" t="s">
        <v>65</v>
      </c>
      <c r="K497" s="7" t="s">
        <v>66</v>
      </c>
      <c r="L497" s="6">
        <v>1.3466400000000001</v>
      </c>
      <c r="M497" s="6">
        <v>1.3466499999999999</v>
      </c>
    </row>
    <row r="498" spans="1:13" s="6" customFormat="1" x14ac:dyDescent="0.25">
      <c r="A498" s="4">
        <v>43602</v>
      </c>
      <c r="B498" s="5">
        <v>0.4588452199074074</v>
      </c>
      <c r="C498" s="7">
        <v>1</v>
      </c>
      <c r="D498" s="6" t="s">
        <v>32</v>
      </c>
      <c r="G498" s="6">
        <v>1.11747</v>
      </c>
      <c r="H498" s="6">
        <v>1117.43</v>
      </c>
      <c r="I498" s="7" t="s">
        <v>63</v>
      </c>
      <c r="J498" s="7" t="s">
        <v>65</v>
      </c>
      <c r="K498" s="7" t="s">
        <v>67</v>
      </c>
      <c r="L498" s="6">
        <v>1.1174200000000001</v>
      </c>
      <c r="M498" s="6">
        <v>1.1174500000000001</v>
      </c>
    </row>
    <row r="499" spans="1:13" s="6" customFormat="1" x14ac:dyDescent="0.25">
      <c r="A499" s="4">
        <v>43602</v>
      </c>
      <c r="B499" s="5">
        <v>0.45905089120370368</v>
      </c>
      <c r="C499" s="7">
        <v>1</v>
      </c>
      <c r="D499" s="6" t="s">
        <v>0</v>
      </c>
      <c r="G499" s="6">
        <v>91.2</v>
      </c>
      <c r="H499" s="6">
        <v>342</v>
      </c>
      <c r="I499" s="7" t="s">
        <v>63</v>
      </c>
      <c r="J499" s="7" t="s">
        <v>65</v>
      </c>
      <c r="K499" s="7" t="s">
        <v>67</v>
      </c>
      <c r="L499" s="6">
        <v>91.1</v>
      </c>
      <c r="M499" s="6">
        <v>91.2</v>
      </c>
    </row>
    <row r="500" spans="1:13" s="6" customFormat="1" x14ac:dyDescent="0.25">
      <c r="A500" s="4">
        <v>43602</v>
      </c>
      <c r="B500" s="5">
        <v>0.45911245370370368</v>
      </c>
      <c r="C500" s="7">
        <v>1</v>
      </c>
      <c r="D500" s="6" t="s">
        <v>12</v>
      </c>
      <c r="E500" s="6">
        <f>AVERAGE(G500:G501)</f>
        <v>2863.875</v>
      </c>
      <c r="F500" s="6">
        <f>SUM(H500:H501)</f>
        <v>15749.630000000001</v>
      </c>
      <c r="G500" s="6">
        <v>2863.5</v>
      </c>
      <c r="H500" s="6">
        <v>14317.5</v>
      </c>
      <c r="I500" s="7" t="s">
        <v>63</v>
      </c>
      <c r="J500" s="7" t="s">
        <v>65</v>
      </c>
      <c r="K500" s="7" t="s">
        <v>66</v>
      </c>
      <c r="L500" s="6">
        <v>2863</v>
      </c>
      <c r="M500" s="6">
        <v>2863.5</v>
      </c>
    </row>
    <row r="501" spans="1:13" s="6" customFormat="1" x14ac:dyDescent="0.25">
      <c r="A501" s="4">
        <v>43602</v>
      </c>
      <c r="B501" s="5">
        <v>0.45929596064814815</v>
      </c>
      <c r="C501" s="7">
        <v>1</v>
      </c>
      <c r="D501" s="6" t="s">
        <v>12</v>
      </c>
      <c r="G501" s="6">
        <v>2864.25</v>
      </c>
      <c r="H501" s="6">
        <v>1432.13</v>
      </c>
      <c r="I501" s="7" t="s">
        <v>63</v>
      </c>
      <c r="J501" s="7" t="s">
        <v>65</v>
      </c>
      <c r="K501" s="7" t="s">
        <v>66</v>
      </c>
      <c r="L501" s="6">
        <v>2863.75</v>
      </c>
      <c r="M501" s="6">
        <v>2864.25</v>
      </c>
    </row>
    <row r="502" spans="1:13" s="6" customFormat="1" x14ac:dyDescent="0.25">
      <c r="A502" s="4">
        <v>43602</v>
      </c>
      <c r="B502" s="5">
        <v>0.54167585648148153</v>
      </c>
      <c r="C502" s="7">
        <v>1</v>
      </c>
      <c r="D502" s="6" t="s">
        <v>32</v>
      </c>
      <c r="E502" s="6">
        <f>AVERAGE(G502:G503)</f>
        <v>1.1168450000000001</v>
      </c>
      <c r="F502" s="6">
        <f>SUM(H502:H503)</f>
        <v>2233.6899999999996</v>
      </c>
      <c r="G502" s="6">
        <v>1.1168400000000001</v>
      </c>
      <c r="H502" s="6">
        <v>1116.8399999999999</v>
      </c>
      <c r="I502" s="7" t="s">
        <v>63</v>
      </c>
      <c r="J502" s="7" t="s">
        <v>65</v>
      </c>
      <c r="K502" s="7" t="s">
        <v>67</v>
      </c>
      <c r="L502" s="6">
        <v>1.11673</v>
      </c>
      <c r="M502" s="6">
        <v>1.1167899999999999</v>
      </c>
    </row>
    <row r="503" spans="1:13" s="6" customFormat="1" x14ac:dyDescent="0.25">
      <c r="A503" s="4">
        <v>43602</v>
      </c>
      <c r="B503" s="5">
        <v>0.5416971990740741</v>
      </c>
      <c r="C503" s="7">
        <v>1</v>
      </c>
      <c r="D503" s="6" t="s">
        <v>32</v>
      </c>
      <c r="G503" s="6">
        <v>1.1168499999999999</v>
      </c>
      <c r="H503" s="6">
        <v>1116.8499999999999</v>
      </c>
      <c r="I503" s="7" t="s">
        <v>63</v>
      </c>
      <c r="J503" s="7" t="s">
        <v>65</v>
      </c>
      <c r="K503" s="7" t="s">
        <v>67</v>
      </c>
      <c r="L503" s="6">
        <v>1.1167499999999999</v>
      </c>
      <c r="M503" s="6">
        <v>1.1168</v>
      </c>
    </row>
    <row r="504" spans="1:13" s="6" customFormat="1" x14ac:dyDescent="0.25">
      <c r="A504" s="4">
        <v>43602</v>
      </c>
      <c r="B504" s="5">
        <v>0.54236524305555556</v>
      </c>
      <c r="C504" s="7">
        <v>1</v>
      </c>
      <c r="D504" s="6" t="s">
        <v>29</v>
      </c>
      <c r="G504" s="6">
        <v>122.422</v>
      </c>
      <c r="H504" s="6">
        <v>5583.42</v>
      </c>
      <c r="I504" s="7" t="s">
        <v>63</v>
      </c>
      <c r="J504" s="7" t="s">
        <v>65</v>
      </c>
      <c r="K504" s="7" t="s">
        <v>66</v>
      </c>
      <c r="L504" s="6">
        <v>122.422</v>
      </c>
      <c r="M504" s="6">
        <v>122.423</v>
      </c>
    </row>
    <row r="505" spans="1:13" s="6" customFormat="1" x14ac:dyDescent="0.25">
      <c r="A505" s="4">
        <v>43602</v>
      </c>
      <c r="B505" s="5">
        <v>0.62501381944444445</v>
      </c>
      <c r="C505" s="7">
        <v>1</v>
      </c>
      <c r="D505" s="6" t="s">
        <v>32</v>
      </c>
      <c r="E505" s="6">
        <f>AVERAGE(G505:G506,G508:G509)</f>
        <v>1.1175850000000001</v>
      </c>
      <c r="F505" s="6">
        <f>SUM(H505:H506,H508:H509)</f>
        <v>136327.91999999998</v>
      </c>
      <c r="G505" s="6">
        <v>1.11771</v>
      </c>
      <c r="H505" s="6">
        <v>1117.71</v>
      </c>
      <c r="I505" s="7" t="s">
        <v>63</v>
      </c>
      <c r="J505" s="7" t="s">
        <v>65</v>
      </c>
      <c r="K505" s="7" t="s">
        <v>67</v>
      </c>
      <c r="L505" s="6">
        <v>1.1175999999999999</v>
      </c>
      <c r="M505" s="6">
        <v>1.1176600000000001</v>
      </c>
    </row>
    <row r="506" spans="1:13" s="6" customFormat="1" x14ac:dyDescent="0.25">
      <c r="A506" s="4">
        <v>43602</v>
      </c>
      <c r="B506" s="5">
        <v>0.62505111111111111</v>
      </c>
      <c r="C506" s="7">
        <v>1</v>
      </c>
      <c r="D506" s="6" t="s">
        <v>32</v>
      </c>
      <c r="G506" s="6">
        <v>1.11771</v>
      </c>
      <c r="H506" s="6">
        <v>1117.71</v>
      </c>
      <c r="I506" s="7" t="s">
        <v>63</v>
      </c>
      <c r="J506" s="7" t="s">
        <v>65</v>
      </c>
      <c r="K506" s="7" t="s">
        <v>67</v>
      </c>
      <c r="L506" s="6">
        <v>1.1175999999999999</v>
      </c>
      <c r="M506" s="6">
        <v>1.1176600000000001</v>
      </c>
    </row>
    <row r="507" spans="1:13" s="6" customFormat="1" x14ac:dyDescent="0.25">
      <c r="A507" s="4">
        <v>43602</v>
      </c>
      <c r="B507" s="5">
        <v>0.62574483796296299</v>
      </c>
      <c r="C507" s="7">
        <v>1</v>
      </c>
      <c r="D507" s="6" t="s">
        <v>51</v>
      </c>
      <c r="G507" s="6">
        <v>6.0550199999999998</v>
      </c>
      <c r="H507" s="6">
        <v>500000</v>
      </c>
      <c r="I507" s="7" t="s">
        <v>63</v>
      </c>
      <c r="J507" s="7" t="s">
        <v>65</v>
      </c>
      <c r="K507" s="7" t="s">
        <v>67</v>
      </c>
      <c r="L507" s="6">
        <v>6.05532</v>
      </c>
      <c r="M507" s="6">
        <v>6.0551199999999996</v>
      </c>
    </row>
    <row r="508" spans="1:13" s="6" customFormat="1" x14ac:dyDescent="0.25">
      <c r="A508" s="4">
        <v>43602</v>
      </c>
      <c r="B508" s="5">
        <v>0.62585293981481482</v>
      </c>
      <c r="C508" s="7">
        <v>1</v>
      </c>
      <c r="D508" s="6" t="s">
        <v>32</v>
      </c>
      <c r="G508" s="6">
        <v>1.11747</v>
      </c>
      <c r="H508" s="6">
        <v>111744</v>
      </c>
      <c r="I508" s="7" t="s">
        <v>63</v>
      </c>
      <c r="J508" s="7" t="s">
        <v>65</v>
      </c>
      <c r="K508" s="7" t="s">
        <v>67</v>
      </c>
      <c r="L508" s="6">
        <v>1.11741</v>
      </c>
      <c r="M508" s="6">
        <v>1.11747</v>
      </c>
    </row>
    <row r="509" spans="1:13" s="6" customFormat="1" x14ac:dyDescent="0.25">
      <c r="A509" s="4">
        <v>43602</v>
      </c>
      <c r="B509" s="5">
        <v>0.62587104166666674</v>
      </c>
      <c r="C509" s="7">
        <v>1</v>
      </c>
      <c r="D509" s="6" t="s">
        <v>32</v>
      </c>
      <c r="G509" s="6">
        <v>1.1174500000000001</v>
      </c>
      <c r="H509" s="6">
        <v>22348.5</v>
      </c>
      <c r="I509" s="7" t="s">
        <v>63</v>
      </c>
      <c r="J509" s="7" t="s">
        <v>65</v>
      </c>
      <c r="K509" s="7" t="s">
        <v>67</v>
      </c>
      <c r="L509" s="6">
        <v>1.1173999999999999</v>
      </c>
      <c r="M509" s="6">
        <v>1.1174500000000001</v>
      </c>
    </row>
    <row r="510" spans="1:13" s="6" customFormat="1" x14ac:dyDescent="0.25">
      <c r="A510" s="4">
        <v>43605</v>
      </c>
      <c r="B510" s="5">
        <v>0.37570072916666669</v>
      </c>
      <c r="C510" s="7">
        <v>1</v>
      </c>
      <c r="D510" s="6" t="s">
        <v>11</v>
      </c>
      <c r="G510" s="6">
        <v>20725</v>
      </c>
      <c r="H510" s="6">
        <v>6935.84</v>
      </c>
      <c r="I510" s="7" t="s">
        <v>63</v>
      </c>
      <c r="J510" s="7" t="s">
        <v>65</v>
      </c>
      <c r="K510" s="7" t="s">
        <v>66</v>
      </c>
      <c r="L510" s="6">
        <v>20725</v>
      </c>
      <c r="M510" s="6">
        <v>20740</v>
      </c>
    </row>
    <row r="511" spans="1:13" s="6" customFormat="1" x14ac:dyDescent="0.25">
      <c r="A511" s="4">
        <v>43605</v>
      </c>
      <c r="B511" s="5">
        <v>0.37620340277777781</v>
      </c>
      <c r="C511" s="7">
        <v>1</v>
      </c>
      <c r="D511" s="6" t="s">
        <v>32</v>
      </c>
      <c r="G511" s="6">
        <v>1.11571</v>
      </c>
      <c r="H511" s="6">
        <v>111574</v>
      </c>
      <c r="I511" s="7" t="s">
        <v>63</v>
      </c>
      <c r="J511" s="7" t="s">
        <v>65</v>
      </c>
      <c r="K511" s="7" t="s">
        <v>67</v>
      </c>
      <c r="L511" s="6">
        <v>1.11571</v>
      </c>
      <c r="M511" s="6">
        <v>1.1157699999999999</v>
      </c>
    </row>
    <row r="512" spans="1:13" s="6" customFormat="1" x14ac:dyDescent="0.25">
      <c r="A512" s="4">
        <v>43605</v>
      </c>
      <c r="B512" s="5">
        <v>0.45865723379629625</v>
      </c>
      <c r="C512" s="7">
        <v>1</v>
      </c>
      <c r="D512" s="6" t="s">
        <v>32</v>
      </c>
      <c r="E512" s="6">
        <f>AVERAGE(G512:G516,G518,G524:G525)</f>
        <v>1.11566125</v>
      </c>
      <c r="F512" s="6">
        <f>SUM(H512:H516,H518,H524:H525)</f>
        <v>85904.98000000001</v>
      </c>
      <c r="G512" s="6">
        <v>1.11565</v>
      </c>
      <c r="H512" s="6">
        <v>11156.15</v>
      </c>
      <c r="I512" s="7" t="s">
        <v>63</v>
      </c>
      <c r="J512" s="7" t="s">
        <v>65</v>
      </c>
      <c r="K512" s="7" t="s">
        <v>67</v>
      </c>
      <c r="L512" s="6">
        <v>1.11558</v>
      </c>
      <c r="M512" s="6">
        <v>1.11565</v>
      </c>
    </row>
    <row r="513" spans="1:13" s="6" customFormat="1" x14ac:dyDescent="0.25">
      <c r="A513" s="4">
        <v>43605</v>
      </c>
      <c r="B513" s="5">
        <v>0.45866214120370369</v>
      </c>
      <c r="C513" s="7">
        <v>1</v>
      </c>
      <c r="D513" s="6" t="s">
        <v>32</v>
      </c>
      <c r="G513" s="6">
        <v>1.11565</v>
      </c>
      <c r="H513" s="6">
        <v>11156.15</v>
      </c>
      <c r="I513" s="7" t="s">
        <v>63</v>
      </c>
      <c r="J513" s="7" t="s">
        <v>65</v>
      </c>
      <c r="K513" s="7" t="s">
        <v>67</v>
      </c>
      <c r="L513" s="6">
        <v>1.11558</v>
      </c>
      <c r="M513" s="6">
        <v>1.11565</v>
      </c>
    </row>
    <row r="514" spans="1:13" s="6" customFormat="1" x14ac:dyDescent="0.25">
      <c r="A514" s="4">
        <v>43605</v>
      </c>
      <c r="B514" s="5">
        <v>0.45866519675925926</v>
      </c>
      <c r="C514" s="7">
        <v>1</v>
      </c>
      <c r="D514" s="6" t="s">
        <v>32</v>
      </c>
      <c r="G514" s="6">
        <v>1.11565</v>
      </c>
      <c r="H514" s="6">
        <v>11156.15</v>
      </c>
      <c r="I514" s="7" t="s">
        <v>63</v>
      </c>
      <c r="J514" s="7" t="s">
        <v>65</v>
      </c>
      <c r="K514" s="7" t="s">
        <v>67</v>
      </c>
      <c r="L514" s="6">
        <v>1.11558</v>
      </c>
      <c r="M514" s="6">
        <v>1.11565</v>
      </c>
    </row>
    <row r="515" spans="1:13" s="6" customFormat="1" x14ac:dyDescent="0.25">
      <c r="A515" s="4">
        <v>43605</v>
      </c>
      <c r="B515" s="5">
        <v>0.45866827546296296</v>
      </c>
      <c r="C515" s="7">
        <v>1</v>
      </c>
      <c r="D515" s="6" t="s">
        <v>32</v>
      </c>
      <c r="G515" s="6">
        <v>1.11565</v>
      </c>
      <c r="H515" s="6">
        <v>11156.15</v>
      </c>
      <c r="I515" s="7" t="s">
        <v>63</v>
      </c>
      <c r="J515" s="7" t="s">
        <v>65</v>
      </c>
      <c r="K515" s="7" t="s">
        <v>67</v>
      </c>
      <c r="L515" s="6">
        <v>1.11558</v>
      </c>
      <c r="M515" s="6">
        <v>1.11565</v>
      </c>
    </row>
    <row r="516" spans="1:13" s="6" customFormat="1" x14ac:dyDescent="0.25">
      <c r="A516" s="4">
        <v>43605</v>
      </c>
      <c r="B516" s="5">
        <v>0.45867137731481483</v>
      </c>
      <c r="C516" s="7">
        <v>1</v>
      </c>
      <c r="D516" s="6" t="s">
        <v>32</v>
      </c>
      <c r="G516" s="6">
        <v>1.11564</v>
      </c>
      <c r="H516" s="6">
        <v>1115.6099999999999</v>
      </c>
      <c r="I516" s="7" t="s">
        <v>63</v>
      </c>
      <c r="J516" s="7" t="s">
        <v>65</v>
      </c>
      <c r="K516" s="7" t="s">
        <v>67</v>
      </c>
      <c r="L516" s="6">
        <v>1.11558</v>
      </c>
      <c r="M516" s="6">
        <v>1.11564</v>
      </c>
    </row>
    <row r="517" spans="1:13" s="6" customFormat="1" x14ac:dyDescent="0.25">
      <c r="A517" s="4">
        <v>43605</v>
      </c>
      <c r="B517" s="5">
        <v>0.45882990740740742</v>
      </c>
      <c r="C517" s="7">
        <v>1</v>
      </c>
      <c r="D517" s="6" t="s">
        <v>4</v>
      </c>
      <c r="G517" s="6">
        <v>247.09</v>
      </c>
      <c r="H517" s="6">
        <v>12.35</v>
      </c>
      <c r="I517" s="7" t="s">
        <v>63</v>
      </c>
      <c r="J517" s="7" t="s">
        <v>65</v>
      </c>
      <c r="K517" s="7" t="s">
        <v>66</v>
      </c>
      <c r="L517" s="6">
        <v>247.09</v>
      </c>
      <c r="M517" s="6">
        <v>253.3</v>
      </c>
    </row>
    <row r="518" spans="1:13" s="6" customFormat="1" x14ac:dyDescent="0.25">
      <c r="A518" s="4">
        <v>43605</v>
      </c>
      <c r="B518" s="5">
        <v>0.45883086805555556</v>
      </c>
      <c r="C518" s="7">
        <v>1</v>
      </c>
      <c r="D518" s="6" t="s">
        <v>32</v>
      </c>
      <c r="G518" s="6">
        <v>1.1156600000000001</v>
      </c>
      <c r="H518" s="6">
        <v>5578.3</v>
      </c>
      <c r="I518" s="7" t="s">
        <v>63</v>
      </c>
      <c r="J518" s="7" t="s">
        <v>65</v>
      </c>
      <c r="K518" s="7" t="s">
        <v>66</v>
      </c>
      <c r="L518" s="6">
        <v>1.1156699999999999</v>
      </c>
      <c r="M518" s="6">
        <v>1.1156600000000001</v>
      </c>
    </row>
    <row r="519" spans="1:13" s="6" customFormat="1" x14ac:dyDescent="0.25">
      <c r="A519" s="4">
        <v>43605</v>
      </c>
      <c r="B519" s="5">
        <v>0.45883086805555556</v>
      </c>
      <c r="C519" s="7">
        <v>1</v>
      </c>
      <c r="D519" s="6" t="s">
        <v>10</v>
      </c>
      <c r="G519" s="6">
        <v>12148</v>
      </c>
      <c r="H519" s="6">
        <v>6776.64</v>
      </c>
      <c r="I519" s="7" t="s">
        <v>63</v>
      </c>
      <c r="J519" s="7" t="s">
        <v>65</v>
      </c>
      <c r="K519" s="7" t="s">
        <v>66</v>
      </c>
      <c r="L519" s="6">
        <v>12146.5</v>
      </c>
      <c r="M519" s="6">
        <v>12148</v>
      </c>
    </row>
    <row r="520" spans="1:13" s="6" customFormat="1" x14ac:dyDescent="0.25">
      <c r="A520" s="4">
        <v>43605</v>
      </c>
      <c r="B520" s="5">
        <v>0.45883087962962965</v>
      </c>
      <c r="C520" s="7">
        <v>1</v>
      </c>
      <c r="D520" s="6" t="s">
        <v>28</v>
      </c>
      <c r="G520" s="6">
        <v>0.87522999999999995</v>
      </c>
      <c r="H520" s="6">
        <v>1115.67</v>
      </c>
      <c r="I520" s="7" t="s">
        <v>63</v>
      </c>
      <c r="J520" s="7" t="s">
        <v>65</v>
      </c>
      <c r="K520" s="7" t="s">
        <v>66</v>
      </c>
      <c r="L520" s="6">
        <v>0.87522999999999995</v>
      </c>
      <c r="M520" s="6">
        <v>0.87522999999999995</v>
      </c>
    </row>
    <row r="521" spans="1:13" s="6" customFormat="1" x14ac:dyDescent="0.25">
      <c r="A521" s="4">
        <v>43605</v>
      </c>
      <c r="B521" s="5">
        <v>0.45883087962962965</v>
      </c>
      <c r="C521" s="7">
        <v>1</v>
      </c>
      <c r="D521" s="6" t="s">
        <v>45</v>
      </c>
      <c r="G521" s="6">
        <v>7287</v>
      </c>
      <c r="H521" s="6">
        <v>9289.07</v>
      </c>
      <c r="I521" s="7" t="s">
        <v>63</v>
      </c>
      <c r="J521" s="7" t="s">
        <v>65</v>
      </c>
      <c r="K521" s="7" t="s">
        <v>66</v>
      </c>
      <c r="L521" s="6">
        <v>7285.5</v>
      </c>
      <c r="M521" s="6">
        <v>7287</v>
      </c>
    </row>
    <row r="522" spans="1:13" s="6" customFormat="1" x14ac:dyDescent="0.25">
      <c r="A522" s="4">
        <v>43605</v>
      </c>
      <c r="B522" s="5">
        <v>0.45883091435185186</v>
      </c>
      <c r="C522" s="7">
        <v>1</v>
      </c>
      <c r="D522" s="6" t="s">
        <v>12</v>
      </c>
      <c r="G522" s="6">
        <v>2858.5</v>
      </c>
      <c r="H522" s="6">
        <v>8575.5</v>
      </c>
      <c r="I522" s="7" t="s">
        <v>63</v>
      </c>
      <c r="J522" s="7" t="s">
        <v>65</v>
      </c>
      <c r="K522" s="7" t="s">
        <v>66</v>
      </c>
      <c r="L522" s="6">
        <v>2858</v>
      </c>
      <c r="M522" s="6">
        <v>2858.5</v>
      </c>
    </row>
    <row r="523" spans="1:13" s="6" customFormat="1" x14ac:dyDescent="0.25">
      <c r="A523" s="4">
        <v>43605</v>
      </c>
      <c r="B523" s="5">
        <v>0.45897942129629632</v>
      </c>
      <c r="C523" s="7">
        <v>1</v>
      </c>
      <c r="D523" s="6" t="s">
        <v>25</v>
      </c>
      <c r="G523" s="6">
        <v>1.6121300000000001</v>
      </c>
      <c r="H523" s="6">
        <v>7809.59</v>
      </c>
      <c r="I523" s="7" t="s">
        <v>63</v>
      </c>
      <c r="J523" s="7" t="s">
        <v>65</v>
      </c>
      <c r="K523" s="7" t="s">
        <v>66</v>
      </c>
      <c r="L523" s="6">
        <v>1.61209</v>
      </c>
      <c r="M523" s="6">
        <v>1.6121300000000001</v>
      </c>
    </row>
    <row r="524" spans="1:13" s="6" customFormat="1" x14ac:dyDescent="0.25">
      <c r="A524" s="4">
        <v>43605</v>
      </c>
      <c r="B524" s="5">
        <v>0.45903056712962959</v>
      </c>
      <c r="C524" s="7">
        <v>1</v>
      </c>
      <c r="D524" s="6" t="s">
        <v>32</v>
      </c>
      <c r="G524" s="6">
        <v>1.1156699999999999</v>
      </c>
      <c r="H524" s="6">
        <v>1115.6199999999999</v>
      </c>
      <c r="I524" s="7" t="s">
        <v>63</v>
      </c>
      <c r="J524" s="7" t="s">
        <v>65</v>
      </c>
      <c r="K524" s="7" t="s">
        <v>67</v>
      </c>
      <c r="L524" s="6">
        <v>1.1155900000000001</v>
      </c>
      <c r="M524" s="6">
        <v>1.11565</v>
      </c>
    </row>
    <row r="525" spans="1:13" s="6" customFormat="1" x14ac:dyDescent="0.25">
      <c r="A525" s="4">
        <v>43605</v>
      </c>
      <c r="B525" s="5">
        <v>0.45958285879629629</v>
      </c>
      <c r="C525" s="7">
        <v>1</v>
      </c>
      <c r="D525" s="6" t="s">
        <v>32</v>
      </c>
      <c r="G525" s="6">
        <v>1.11572</v>
      </c>
      <c r="H525" s="6">
        <v>33470.85</v>
      </c>
      <c r="I525" s="7" t="s">
        <v>63</v>
      </c>
      <c r="J525" s="7" t="s">
        <v>65</v>
      </c>
      <c r="K525" s="7" t="s">
        <v>67</v>
      </c>
      <c r="L525" s="6">
        <v>1.1156699999999999</v>
      </c>
      <c r="M525" s="6">
        <v>1.11572</v>
      </c>
    </row>
    <row r="526" spans="1:13" s="6" customFormat="1" x14ac:dyDescent="0.25">
      <c r="A526" s="4">
        <v>43605</v>
      </c>
      <c r="B526" s="5">
        <v>0.54180118055555548</v>
      </c>
      <c r="C526" s="7">
        <v>1</v>
      </c>
      <c r="D526" s="6" t="s">
        <v>10</v>
      </c>
      <c r="G526" s="6">
        <v>12067.5</v>
      </c>
      <c r="H526" s="6">
        <v>13462.68</v>
      </c>
      <c r="I526" s="7" t="s">
        <v>63</v>
      </c>
      <c r="J526" s="7" t="s">
        <v>65</v>
      </c>
      <c r="K526" s="7" t="s">
        <v>66</v>
      </c>
      <c r="L526" s="6">
        <v>12066.5</v>
      </c>
      <c r="M526" s="6">
        <v>12067.5</v>
      </c>
    </row>
    <row r="527" spans="1:13" s="6" customFormat="1" x14ac:dyDescent="0.25">
      <c r="A527" s="4">
        <v>43605</v>
      </c>
      <c r="B527" s="5">
        <v>0.54180206018518517</v>
      </c>
      <c r="C527" s="7">
        <v>1</v>
      </c>
      <c r="D527" s="6" t="s">
        <v>45</v>
      </c>
      <c r="G527" s="6">
        <v>7270</v>
      </c>
      <c r="H527" s="6">
        <v>13895.64</v>
      </c>
      <c r="I527" s="7" t="s">
        <v>63</v>
      </c>
      <c r="J527" s="7" t="s">
        <v>65</v>
      </c>
      <c r="K527" s="7" t="s">
        <v>66</v>
      </c>
      <c r="L527" s="6">
        <v>7268.5</v>
      </c>
      <c r="M527" s="6">
        <v>7270</v>
      </c>
    </row>
    <row r="528" spans="1:13" s="6" customFormat="1" x14ac:dyDescent="0.25">
      <c r="A528" s="4">
        <v>43605</v>
      </c>
      <c r="B528" s="5">
        <v>0.54180206018518517</v>
      </c>
      <c r="C528" s="7">
        <v>1</v>
      </c>
      <c r="D528" s="6" t="s">
        <v>12</v>
      </c>
      <c r="E528" s="6">
        <f>AVERAGE(G528:G529)</f>
        <v>2845.375</v>
      </c>
      <c r="F528" s="6">
        <f>SUM(H528:H529)</f>
        <v>18492.75</v>
      </c>
      <c r="G528" s="6">
        <v>2844.75</v>
      </c>
      <c r="H528" s="6">
        <v>14223.75</v>
      </c>
      <c r="I528" s="7" t="s">
        <v>63</v>
      </c>
      <c r="J528" s="7" t="s">
        <v>65</v>
      </c>
      <c r="K528" s="7" t="s">
        <v>66</v>
      </c>
      <c r="L528" s="6">
        <v>2844.25</v>
      </c>
      <c r="M528" s="6">
        <v>2844.75</v>
      </c>
    </row>
    <row r="529" spans="1:13" s="6" customFormat="1" x14ac:dyDescent="0.25">
      <c r="A529" s="4">
        <v>43605</v>
      </c>
      <c r="B529" s="5">
        <v>0.54240660879629632</v>
      </c>
      <c r="C529" s="7">
        <v>1</v>
      </c>
      <c r="D529" s="6" t="s">
        <v>12</v>
      </c>
      <c r="G529" s="6">
        <v>2846</v>
      </c>
      <c r="H529" s="6">
        <v>4269</v>
      </c>
      <c r="I529" s="7" t="s">
        <v>63</v>
      </c>
      <c r="J529" s="7" t="s">
        <v>65</v>
      </c>
      <c r="K529" s="7" t="s">
        <v>67</v>
      </c>
      <c r="L529" s="6">
        <v>2845.5</v>
      </c>
      <c r="M529" s="6">
        <v>2846</v>
      </c>
    </row>
    <row r="530" spans="1:13" s="6" customFormat="1" x14ac:dyDescent="0.25">
      <c r="A530" s="4">
        <v>43605</v>
      </c>
      <c r="B530" s="5">
        <v>0.54247350694444452</v>
      </c>
      <c r="C530" s="7">
        <v>1</v>
      </c>
      <c r="D530" s="6" t="s">
        <v>48</v>
      </c>
      <c r="G530" s="6">
        <v>109.937</v>
      </c>
      <c r="H530" s="6">
        <v>1000</v>
      </c>
      <c r="I530" s="7" t="s">
        <v>63</v>
      </c>
      <c r="J530" s="7" t="s">
        <v>65</v>
      </c>
      <c r="K530" s="7" t="s">
        <v>67</v>
      </c>
      <c r="L530" s="6">
        <v>109.92100000000001</v>
      </c>
      <c r="M530" s="6">
        <v>109.92700000000001</v>
      </c>
    </row>
    <row r="531" spans="1:13" s="6" customFormat="1" x14ac:dyDescent="0.25">
      <c r="A531" s="4">
        <v>43605</v>
      </c>
      <c r="B531" s="5">
        <v>0.54292596064814813</v>
      </c>
      <c r="C531" s="7">
        <v>1</v>
      </c>
      <c r="D531" s="6" t="s">
        <v>45</v>
      </c>
      <c r="G531" s="6">
        <v>7267</v>
      </c>
      <c r="H531" s="6">
        <v>13888.11</v>
      </c>
      <c r="I531" s="7" t="s">
        <v>63</v>
      </c>
      <c r="J531" s="7" t="s">
        <v>65</v>
      </c>
      <c r="K531" s="7" t="s">
        <v>66</v>
      </c>
      <c r="L531" s="6">
        <v>7267</v>
      </c>
      <c r="M531" s="6">
        <v>7268.5</v>
      </c>
    </row>
    <row r="532" spans="1:13" s="6" customFormat="1" x14ac:dyDescent="0.25">
      <c r="A532" s="4">
        <v>43605</v>
      </c>
      <c r="B532" s="5">
        <v>0.62564974537037032</v>
      </c>
      <c r="C532" s="7">
        <v>1</v>
      </c>
      <c r="D532" s="6" t="s">
        <v>10</v>
      </c>
      <c r="E532" s="6">
        <f>AVERAGE(G532:G533)</f>
        <v>12020</v>
      </c>
      <c r="F532" s="6">
        <f>SUM(H532:H533)</f>
        <v>83874.549999999988</v>
      </c>
      <c r="G532" s="6">
        <v>12021</v>
      </c>
      <c r="H532" s="6">
        <v>50328.17</v>
      </c>
      <c r="I532" s="7" t="s">
        <v>63</v>
      </c>
      <c r="J532" s="7" t="s">
        <v>65</v>
      </c>
      <c r="K532" s="7" t="s">
        <v>67</v>
      </c>
      <c r="L532" s="6">
        <v>12020</v>
      </c>
      <c r="M532" s="6">
        <v>12021</v>
      </c>
    </row>
    <row r="533" spans="1:13" s="6" customFormat="1" x14ac:dyDescent="0.25">
      <c r="A533" s="4">
        <v>43605</v>
      </c>
      <c r="B533" s="5">
        <v>0.62578340277777778</v>
      </c>
      <c r="C533" s="7">
        <v>1</v>
      </c>
      <c r="D533" s="6" t="s">
        <v>10</v>
      </c>
      <c r="G533" s="6">
        <v>12019</v>
      </c>
      <c r="H533" s="6">
        <v>33546.379999999997</v>
      </c>
      <c r="I533" s="7" t="s">
        <v>63</v>
      </c>
      <c r="J533" s="7" t="s">
        <v>65</v>
      </c>
      <c r="K533" s="7" t="s">
        <v>67</v>
      </c>
      <c r="L533" s="6">
        <v>12018</v>
      </c>
      <c r="M533" s="6">
        <v>12019</v>
      </c>
    </row>
    <row r="534" spans="1:13" s="6" customFormat="1" x14ac:dyDescent="0.25">
      <c r="A534" s="4">
        <v>43605</v>
      </c>
      <c r="B534" s="5">
        <v>0.62623530092592594</v>
      </c>
      <c r="C534" s="7">
        <v>1</v>
      </c>
      <c r="D534" s="6" t="s">
        <v>40</v>
      </c>
      <c r="G534" s="6">
        <v>1.2736099999999999</v>
      </c>
      <c r="H534" s="6">
        <v>63679.76</v>
      </c>
      <c r="I534" s="7" t="s">
        <v>63</v>
      </c>
      <c r="J534" s="7" t="s">
        <v>65</v>
      </c>
      <c r="K534" s="7" t="s">
        <v>67</v>
      </c>
      <c r="L534" s="6">
        <v>1.2735799999999999</v>
      </c>
      <c r="M534" s="6">
        <v>1.2736099999999999</v>
      </c>
    </row>
    <row r="535" spans="1:13" s="6" customFormat="1" x14ac:dyDescent="0.25">
      <c r="A535" s="4">
        <v>43606</v>
      </c>
      <c r="B535" s="5">
        <v>0.37502398148148147</v>
      </c>
      <c r="C535" s="7">
        <v>1</v>
      </c>
      <c r="D535" s="6" t="s">
        <v>40</v>
      </c>
      <c r="E535" s="6">
        <f>AVERAGE(G535:G536)</f>
        <v>1.27051</v>
      </c>
      <c r="F535" s="6">
        <f>SUM(H535:H536)</f>
        <v>6352.4400000000005</v>
      </c>
      <c r="G535" s="6">
        <v>1.2705</v>
      </c>
      <c r="H535" s="6">
        <v>5081.88</v>
      </c>
      <c r="I535" s="7" t="s">
        <v>63</v>
      </c>
      <c r="J535" s="7" t="s">
        <v>65</v>
      </c>
      <c r="K535" s="7" t="s">
        <v>67</v>
      </c>
      <c r="L535" s="6">
        <v>1.2705</v>
      </c>
      <c r="M535" s="6">
        <v>1.27047</v>
      </c>
    </row>
    <row r="536" spans="1:13" s="6" customFormat="1" x14ac:dyDescent="0.25">
      <c r="A536" s="4">
        <v>43606</v>
      </c>
      <c r="B536" s="5">
        <v>0.3757137152777778</v>
      </c>
      <c r="C536" s="7">
        <v>1</v>
      </c>
      <c r="D536" s="6" t="s">
        <v>40</v>
      </c>
      <c r="G536" s="6">
        <v>1.2705200000000001</v>
      </c>
      <c r="H536" s="6">
        <v>1270.56</v>
      </c>
      <c r="I536" s="7" t="s">
        <v>63</v>
      </c>
      <c r="J536" s="7" t="s">
        <v>65</v>
      </c>
      <c r="K536" s="7" t="s">
        <v>67</v>
      </c>
      <c r="L536" s="6">
        <v>1.2705200000000001</v>
      </c>
      <c r="M536" s="6">
        <v>1.27058</v>
      </c>
    </row>
    <row r="537" spans="1:13" s="6" customFormat="1" x14ac:dyDescent="0.25">
      <c r="A537" s="4">
        <v>43606</v>
      </c>
      <c r="B537" s="5">
        <v>0.37614140046296302</v>
      </c>
      <c r="C537" s="7">
        <v>1</v>
      </c>
      <c r="D537" s="6" t="s">
        <v>32</v>
      </c>
      <c r="G537" s="6">
        <v>1.11487</v>
      </c>
      <c r="H537" s="6">
        <v>222974</v>
      </c>
      <c r="I537" s="7" t="s">
        <v>63</v>
      </c>
      <c r="J537" s="7" t="s">
        <v>65</v>
      </c>
      <c r="K537" s="7" t="s">
        <v>67</v>
      </c>
      <c r="L537" s="6">
        <v>1.11486</v>
      </c>
      <c r="M537" s="6">
        <v>1.11487</v>
      </c>
    </row>
    <row r="538" spans="1:13" s="6" customFormat="1" x14ac:dyDescent="0.25">
      <c r="A538" s="4">
        <v>43606</v>
      </c>
      <c r="B538" s="5">
        <v>0.37625738425925931</v>
      </c>
      <c r="C538" s="7">
        <v>1</v>
      </c>
      <c r="D538" s="6" t="s">
        <v>21</v>
      </c>
      <c r="G538" s="6">
        <v>0.68786999999999998</v>
      </c>
      <c r="H538" s="6">
        <v>3439.35</v>
      </c>
      <c r="I538" s="7" t="s">
        <v>63</v>
      </c>
      <c r="J538" s="7" t="s">
        <v>65</v>
      </c>
      <c r="K538" s="7" t="s">
        <v>66</v>
      </c>
      <c r="L538" s="6">
        <v>0.68784999999999996</v>
      </c>
      <c r="M538" s="6">
        <v>0.68786999999999998</v>
      </c>
    </row>
    <row r="539" spans="1:13" s="6" customFormat="1" x14ac:dyDescent="0.25">
      <c r="A539" s="4">
        <v>43606</v>
      </c>
      <c r="B539" s="5">
        <v>0.37628881944444448</v>
      </c>
      <c r="C539" s="7">
        <v>1</v>
      </c>
      <c r="D539" s="6" t="s">
        <v>43</v>
      </c>
      <c r="G539" s="6">
        <v>0.65078000000000003</v>
      </c>
      <c r="H539" s="6">
        <v>65082.62</v>
      </c>
      <c r="I539" s="7" t="s">
        <v>63</v>
      </c>
      <c r="J539" s="7" t="s">
        <v>65</v>
      </c>
      <c r="K539" s="7" t="s">
        <v>67</v>
      </c>
      <c r="L539" s="6">
        <v>0.65078000000000003</v>
      </c>
      <c r="M539" s="6">
        <v>0.65088000000000001</v>
      </c>
    </row>
    <row r="540" spans="1:13" s="6" customFormat="1" x14ac:dyDescent="0.25">
      <c r="A540" s="4">
        <v>43606</v>
      </c>
      <c r="B540" s="5">
        <v>0.46211208333333337</v>
      </c>
      <c r="C540" s="7">
        <v>1</v>
      </c>
      <c r="D540" s="6" t="s">
        <v>10</v>
      </c>
      <c r="G540" s="6">
        <v>12091.5</v>
      </c>
      <c r="H540" s="6">
        <v>20222.04</v>
      </c>
      <c r="I540" s="7" t="s">
        <v>63</v>
      </c>
      <c r="J540" s="7" t="s">
        <v>65</v>
      </c>
      <c r="K540" s="7" t="s">
        <v>66</v>
      </c>
      <c r="L540" s="6">
        <v>12091.5</v>
      </c>
      <c r="M540" s="6">
        <v>12093</v>
      </c>
    </row>
    <row r="541" spans="1:13" s="6" customFormat="1" x14ac:dyDescent="0.25">
      <c r="A541" s="4">
        <v>43606</v>
      </c>
      <c r="B541" s="5">
        <v>0.54238453703703704</v>
      </c>
      <c r="C541" s="7">
        <v>1</v>
      </c>
      <c r="D541" s="6" t="s">
        <v>32</v>
      </c>
      <c r="G541" s="6">
        <v>1.1144499999999999</v>
      </c>
      <c r="H541" s="6">
        <v>111448</v>
      </c>
      <c r="I541" s="7" t="s">
        <v>63</v>
      </c>
      <c r="J541" s="7" t="s">
        <v>65</v>
      </c>
      <c r="K541" s="7" t="s">
        <v>67</v>
      </c>
      <c r="L541" s="6">
        <v>1.1144499999999999</v>
      </c>
      <c r="M541" s="6">
        <v>1.1145099999999999</v>
      </c>
    </row>
    <row r="542" spans="1:13" s="6" customFormat="1" x14ac:dyDescent="0.25">
      <c r="A542" s="4">
        <v>43606</v>
      </c>
      <c r="B542" s="5">
        <v>0.62515528935185183</v>
      </c>
      <c r="C542" s="7">
        <v>1</v>
      </c>
      <c r="D542" s="6" t="s">
        <v>46</v>
      </c>
      <c r="G542" s="6">
        <v>1.3395999999999999</v>
      </c>
      <c r="H542" s="6">
        <v>200000</v>
      </c>
      <c r="I542" s="7" t="s">
        <v>63</v>
      </c>
      <c r="J542" s="7" t="s">
        <v>65</v>
      </c>
      <c r="K542" s="7" t="s">
        <v>67</v>
      </c>
      <c r="L542" s="6">
        <v>1.33971</v>
      </c>
      <c r="M542" s="6">
        <v>1.3396699999999999</v>
      </c>
    </row>
    <row r="543" spans="1:13" s="6" customFormat="1" x14ac:dyDescent="0.25">
      <c r="A543" s="4">
        <v>43606</v>
      </c>
      <c r="B543" s="5">
        <v>0.62540813657407412</v>
      </c>
      <c r="C543" s="7">
        <v>1</v>
      </c>
      <c r="D543" s="6" t="s">
        <v>41</v>
      </c>
      <c r="E543" s="6">
        <f>AVERAGE(G543:G545)</f>
        <v>7456.083333333333</v>
      </c>
      <c r="F543" s="6">
        <f>SUM(H543:H545)</f>
        <v>89473</v>
      </c>
      <c r="G543" s="6">
        <v>7455.25</v>
      </c>
      <c r="H543" s="6">
        <v>29821</v>
      </c>
      <c r="I543" s="7" t="s">
        <v>63</v>
      </c>
      <c r="J543" s="7" t="s">
        <v>65</v>
      </c>
      <c r="K543" s="7" t="s">
        <v>67</v>
      </c>
      <c r="L543" s="6">
        <v>7454.75</v>
      </c>
      <c r="M543" s="6">
        <v>7455.25</v>
      </c>
    </row>
    <row r="544" spans="1:13" s="6" customFormat="1" x14ac:dyDescent="0.25">
      <c r="A544" s="4">
        <v>43606</v>
      </c>
      <c r="B544" s="5">
        <v>0.62544429398148149</v>
      </c>
      <c r="C544" s="7">
        <v>1</v>
      </c>
      <c r="D544" s="6" t="s">
        <v>41</v>
      </c>
      <c r="G544" s="6">
        <v>7455.75</v>
      </c>
      <c r="H544" s="6">
        <v>29823</v>
      </c>
      <c r="I544" s="7" t="s">
        <v>63</v>
      </c>
      <c r="J544" s="7" t="s">
        <v>65</v>
      </c>
      <c r="K544" s="7" t="s">
        <v>67</v>
      </c>
      <c r="L544" s="6">
        <v>7455</v>
      </c>
      <c r="M544" s="6">
        <v>7455.75</v>
      </c>
    </row>
    <row r="545" spans="1:13" s="6" customFormat="1" x14ac:dyDescent="0.25">
      <c r="A545" s="4">
        <v>43606</v>
      </c>
      <c r="B545" s="5">
        <v>0.62596983796296291</v>
      </c>
      <c r="C545" s="7">
        <v>1</v>
      </c>
      <c r="D545" s="6" t="s">
        <v>41</v>
      </c>
      <c r="G545" s="6">
        <v>7457.25</v>
      </c>
      <c r="H545" s="6">
        <v>29829</v>
      </c>
      <c r="I545" s="7" t="s">
        <v>63</v>
      </c>
      <c r="J545" s="7" t="s">
        <v>65</v>
      </c>
      <c r="K545" s="7" t="s">
        <v>67</v>
      </c>
      <c r="L545" s="6">
        <v>7457.25</v>
      </c>
      <c r="M545" s="6">
        <v>7457.75</v>
      </c>
    </row>
    <row r="546" spans="1:13" s="6" customFormat="1" x14ac:dyDescent="0.25">
      <c r="A546" s="4">
        <v>43607</v>
      </c>
      <c r="B546" s="5">
        <v>0.37569850694444445</v>
      </c>
      <c r="C546" s="7">
        <v>1</v>
      </c>
      <c r="D546" s="6" t="s">
        <v>11</v>
      </c>
      <c r="E546" s="6">
        <f>AVERAGE(G546:G547)</f>
        <v>20635</v>
      </c>
      <c r="F546" s="6">
        <f>SUM(H546:H547)</f>
        <v>1380.68</v>
      </c>
      <c r="G546" s="6">
        <v>20635</v>
      </c>
      <c r="H546" s="6">
        <v>690.34</v>
      </c>
      <c r="I546" s="7" t="s">
        <v>63</v>
      </c>
      <c r="J546" s="7" t="s">
        <v>65</v>
      </c>
      <c r="K546" s="7" t="s">
        <v>66</v>
      </c>
      <c r="L546" s="6">
        <v>20635</v>
      </c>
      <c r="M546" s="6">
        <v>20645</v>
      </c>
    </row>
    <row r="547" spans="1:13" s="6" customFormat="1" x14ac:dyDescent="0.25">
      <c r="A547" s="4">
        <v>43607</v>
      </c>
      <c r="B547" s="5">
        <v>0.37569850694444445</v>
      </c>
      <c r="C547" s="7">
        <v>1</v>
      </c>
      <c r="D547" s="6" t="s">
        <v>11</v>
      </c>
      <c r="G547" s="6">
        <v>20635</v>
      </c>
      <c r="H547" s="6">
        <v>690.34</v>
      </c>
      <c r="I547" s="7" t="s">
        <v>63</v>
      </c>
      <c r="J547" s="7" t="s">
        <v>65</v>
      </c>
      <c r="K547" s="7" t="s">
        <v>66</v>
      </c>
      <c r="L547" s="6">
        <v>20635</v>
      </c>
      <c r="M547" s="6">
        <v>20645</v>
      </c>
    </row>
    <row r="548" spans="1:13" s="6" customFormat="1" x14ac:dyDescent="0.25">
      <c r="A548" s="4">
        <v>43607</v>
      </c>
      <c r="B548" s="5">
        <v>0.37603178240740737</v>
      </c>
      <c r="C548" s="7">
        <v>1</v>
      </c>
      <c r="D548" s="6" t="s">
        <v>10</v>
      </c>
      <c r="G548" s="6">
        <v>12146</v>
      </c>
      <c r="H548" s="6">
        <v>13545.83</v>
      </c>
      <c r="I548" s="7" t="s">
        <v>63</v>
      </c>
      <c r="J548" s="7" t="s">
        <v>65</v>
      </c>
      <c r="K548" s="7" t="s">
        <v>66</v>
      </c>
      <c r="L548" s="6">
        <v>12146</v>
      </c>
      <c r="M548" s="6">
        <v>12147.5</v>
      </c>
    </row>
    <row r="549" spans="1:13" s="6" customFormat="1" x14ac:dyDescent="0.25">
      <c r="A549" s="4">
        <v>43607</v>
      </c>
      <c r="B549" s="5">
        <v>0.37637172453703704</v>
      </c>
      <c r="C549" s="7">
        <v>1</v>
      </c>
      <c r="D549" s="6" t="s">
        <v>12</v>
      </c>
      <c r="G549" s="6">
        <v>2861.5</v>
      </c>
      <c r="H549" s="6">
        <v>14307.5</v>
      </c>
      <c r="I549" s="7" t="s">
        <v>63</v>
      </c>
      <c r="J549" s="7" t="s">
        <v>65</v>
      </c>
      <c r="K549" s="7" t="s">
        <v>66</v>
      </c>
      <c r="L549" s="6">
        <v>2861.5</v>
      </c>
      <c r="M549" s="6">
        <v>2862</v>
      </c>
    </row>
    <row r="550" spans="1:13" s="6" customFormat="1" x14ac:dyDescent="0.25">
      <c r="A550" s="4">
        <v>43607</v>
      </c>
      <c r="B550" s="5">
        <v>0.459354837962963</v>
      </c>
      <c r="C550" s="7">
        <v>1</v>
      </c>
      <c r="D550" s="6" t="s">
        <v>51</v>
      </c>
      <c r="G550" s="6">
        <v>6.0905899999999997</v>
      </c>
      <c r="H550" s="6">
        <v>100000</v>
      </c>
      <c r="I550" s="7" t="s">
        <v>63</v>
      </c>
      <c r="J550" s="7" t="s">
        <v>65</v>
      </c>
      <c r="K550" s="7" t="s">
        <v>67</v>
      </c>
      <c r="L550" s="6">
        <v>6.0905899999999997</v>
      </c>
      <c r="M550" s="6">
        <v>6.0913399999999998</v>
      </c>
    </row>
    <row r="551" spans="1:13" s="6" customFormat="1" x14ac:dyDescent="0.25">
      <c r="A551" s="4">
        <v>43607</v>
      </c>
      <c r="B551" s="5">
        <v>0.4596775578703704</v>
      </c>
      <c r="C551" s="7">
        <v>1</v>
      </c>
      <c r="D551" s="6" t="s">
        <v>41</v>
      </c>
      <c r="E551" s="6">
        <f>AVERAGE(G551:G552)</f>
        <v>7445.25</v>
      </c>
      <c r="F551" s="6">
        <f>SUM(H551:H552)</f>
        <v>2978.1</v>
      </c>
      <c r="G551" s="6">
        <v>7445.25</v>
      </c>
      <c r="H551" s="6">
        <v>1489.05</v>
      </c>
      <c r="I551" s="7" t="s">
        <v>63</v>
      </c>
      <c r="J551" s="7" t="s">
        <v>65</v>
      </c>
      <c r="K551" s="7" t="s">
        <v>67</v>
      </c>
      <c r="L551" s="6">
        <v>7444.5</v>
      </c>
      <c r="M551" s="6">
        <v>7445.25</v>
      </c>
    </row>
    <row r="552" spans="1:13" s="6" customFormat="1" x14ac:dyDescent="0.25">
      <c r="A552" s="4">
        <v>43607</v>
      </c>
      <c r="B552" s="5">
        <v>0.45967871527777776</v>
      </c>
      <c r="C552" s="7">
        <v>1</v>
      </c>
      <c r="D552" s="6" t="s">
        <v>41</v>
      </c>
      <c r="G552" s="6">
        <v>7445.25</v>
      </c>
      <c r="H552" s="6">
        <v>1489.05</v>
      </c>
      <c r="I552" s="7" t="s">
        <v>63</v>
      </c>
      <c r="J552" s="7" t="s">
        <v>65</v>
      </c>
      <c r="K552" s="7" t="s">
        <v>67</v>
      </c>
      <c r="L552" s="6">
        <v>7444.5</v>
      </c>
      <c r="M552" s="6">
        <v>7445.25</v>
      </c>
    </row>
    <row r="553" spans="1:13" s="6" customFormat="1" x14ac:dyDescent="0.25">
      <c r="A553" s="4">
        <v>43607</v>
      </c>
      <c r="B553" s="5">
        <v>0.54181343749999999</v>
      </c>
      <c r="C553" s="7">
        <v>1</v>
      </c>
      <c r="D553" s="6" t="s">
        <v>10</v>
      </c>
      <c r="E553" s="6">
        <f>AVERAGE(G553:G554)</f>
        <v>12170</v>
      </c>
      <c r="F553" s="6">
        <f>SUM(H553:H554)</f>
        <v>84955.88</v>
      </c>
      <c r="G553" s="6">
        <v>12170</v>
      </c>
      <c r="H553" s="6">
        <v>67963.97</v>
      </c>
      <c r="I553" s="7" t="s">
        <v>63</v>
      </c>
      <c r="J553" s="7" t="s">
        <v>65</v>
      </c>
      <c r="K553" s="7" t="s">
        <v>67</v>
      </c>
      <c r="L553" s="6">
        <v>12168.5</v>
      </c>
      <c r="M553" s="6">
        <v>12170</v>
      </c>
    </row>
    <row r="554" spans="1:13" s="6" customFormat="1" x14ac:dyDescent="0.25">
      <c r="A554" s="4">
        <v>43607</v>
      </c>
      <c r="B554" s="5">
        <v>0.54236625000000005</v>
      </c>
      <c r="C554" s="7">
        <v>1</v>
      </c>
      <c r="D554" s="6" t="s">
        <v>10</v>
      </c>
      <c r="G554" s="6">
        <v>12170</v>
      </c>
      <c r="H554" s="6">
        <v>16991.91</v>
      </c>
      <c r="I554" s="7" t="s">
        <v>63</v>
      </c>
      <c r="J554" s="7" t="s">
        <v>65</v>
      </c>
      <c r="K554" s="7" t="s">
        <v>66</v>
      </c>
      <c r="L554" s="6">
        <v>12169</v>
      </c>
      <c r="M554" s="6">
        <v>12170</v>
      </c>
    </row>
    <row r="555" spans="1:13" s="6" customFormat="1" x14ac:dyDescent="0.25">
      <c r="A555" s="4">
        <v>43607</v>
      </c>
      <c r="B555" s="5">
        <v>0.62509975694444442</v>
      </c>
      <c r="C555" s="7">
        <v>1</v>
      </c>
      <c r="D555" s="6" t="s">
        <v>32</v>
      </c>
      <c r="E555" s="6">
        <f>AVERAGE(G555:G557)</f>
        <v>1.1167566666666666</v>
      </c>
      <c r="F555" s="6">
        <f>SUM(H555:H557)</f>
        <v>64770.96</v>
      </c>
      <c r="G555" s="6">
        <v>1.11677</v>
      </c>
      <c r="H555" s="6">
        <v>22334.9</v>
      </c>
      <c r="I555" s="7" t="s">
        <v>63</v>
      </c>
      <c r="J555" s="7" t="s">
        <v>65</v>
      </c>
      <c r="K555" s="7" t="s">
        <v>67</v>
      </c>
      <c r="L555" s="6">
        <v>1.1167199999999999</v>
      </c>
      <c r="M555" s="6">
        <v>1.11677</v>
      </c>
    </row>
    <row r="556" spans="1:13" s="6" customFormat="1" x14ac:dyDescent="0.25">
      <c r="A556" s="4">
        <v>43607</v>
      </c>
      <c r="B556" s="5">
        <v>0.62516149305555557</v>
      </c>
      <c r="C556" s="7">
        <v>1</v>
      </c>
      <c r="D556" s="6" t="s">
        <v>32</v>
      </c>
      <c r="G556" s="6">
        <v>1.1167800000000001</v>
      </c>
      <c r="H556" s="6">
        <v>33502.5</v>
      </c>
      <c r="I556" s="7" t="s">
        <v>63</v>
      </c>
      <c r="J556" s="7" t="s">
        <v>65</v>
      </c>
      <c r="K556" s="7" t="s">
        <v>67</v>
      </c>
      <c r="L556" s="6">
        <v>1.1167199999999999</v>
      </c>
      <c r="M556" s="6">
        <v>1.1167800000000001</v>
      </c>
    </row>
    <row r="557" spans="1:13" s="6" customFormat="1" x14ac:dyDescent="0.25">
      <c r="A557" s="4">
        <v>43607</v>
      </c>
      <c r="B557" s="5">
        <v>0.62528761574074077</v>
      </c>
      <c r="C557" s="7">
        <v>1</v>
      </c>
      <c r="D557" s="6" t="s">
        <v>32</v>
      </c>
      <c r="G557" s="6">
        <v>1.1167199999999999</v>
      </c>
      <c r="H557" s="6">
        <v>8933.56</v>
      </c>
      <c r="I557" s="7" t="s">
        <v>63</v>
      </c>
      <c r="J557" s="7" t="s">
        <v>65</v>
      </c>
      <c r="K557" s="7" t="s">
        <v>67</v>
      </c>
      <c r="L557" s="6">
        <v>1.1166700000000001</v>
      </c>
      <c r="M557" s="6">
        <v>1.1167199999999999</v>
      </c>
    </row>
    <row r="558" spans="1:13" s="6" customFormat="1" x14ac:dyDescent="0.25">
      <c r="A558" s="4">
        <v>43608</v>
      </c>
      <c r="B558" s="5">
        <v>0.37500734953703702</v>
      </c>
      <c r="C558" s="7">
        <v>1</v>
      </c>
      <c r="D558" s="6" t="s">
        <v>32</v>
      </c>
      <c r="E558" s="6">
        <f>AVERAGE(G558:G559)</f>
        <v>1.1142699999999999</v>
      </c>
      <c r="F558" s="6">
        <f>SUM(H558:H559)</f>
        <v>2228.5</v>
      </c>
      <c r="G558" s="6">
        <v>1.1141799999999999</v>
      </c>
      <c r="H558" s="6">
        <v>1114.18</v>
      </c>
      <c r="I558" s="7" t="s">
        <v>63</v>
      </c>
      <c r="J558" s="7" t="s">
        <v>65</v>
      </c>
      <c r="K558" s="7" t="s">
        <v>67</v>
      </c>
      <c r="L558" s="6">
        <v>1.1142300000000001</v>
      </c>
      <c r="M558" s="6">
        <v>1.11429</v>
      </c>
    </row>
    <row r="559" spans="1:13" s="6" customFormat="1" x14ac:dyDescent="0.25">
      <c r="A559" s="4">
        <v>43608</v>
      </c>
      <c r="B559" s="5">
        <v>0.37554177083333334</v>
      </c>
      <c r="C559" s="7">
        <v>1</v>
      </c>
      <c r="D559" s="6" t="s">
        <v>32</v>
      </c>
      <c r="G559" s="6">
        <v>1.11436</v>
      </c>
      <c r="H559" s="6">
        <v>1114.32</v>
      </c>
      <c r="I559" s="7" t="s">
        <v>63</v>
      </c>
      <c r="J559" s="7" t="s">
        <v>65</v>
      </c>
      <c r="K559" s="7" t="s">
        <v>67</v>
      </c>
      <c r="L559" s="6">
        <v>1.11429</v>
      </c>
      <c r="M559" s="6">
        <v>1.1143400000000001</v>
      </c>
    </row>
    <row r="560" spans="1:13" s="6" customFormat="1" x14ac:dyDescent="0.25">
      <c r="A560" s="4">
        <v>43608</v>
      </c>
      <c r="B560" s="5">
        <v>0.45833706018518522</v>
      </c>
      <c r="C560" s="7">
        <v>1</v>
      </c>
      <c r="D560" s="6" t="s">
        <v>32</v>
      </c>
      <c r="E560" s="6">
        <f>AVERAGE(G560:G561)</f>
        <v>1.1139100000000002</v>
      </c>
      <c r="F560" s="6">
        <f>SUM(H560:H561)</f>
        <v>2227.87</v>
      </c>
      <c r="G560" s="6">
        <v>1.1139300000000001</v>
      </c>
      <c r="H560" s="6">
        <v>1113.98</v>
      </c>
      <c r="I560" s="7" t="s">
        <v>63</v>
      </c>
      <c r="J560" s="7" t="s">
        <v>65</v>
      </c>
      <c r="K560" s="7" t="s">
        <v>67</v>
      </c>
      <c r="L560" s="6">
        <v>1.11395</v>
      </c>
      <c r="M560" s="6">
        <v>1.1140099999999999</v>
      </c>
    </row>
    <row r="561" spans="1:13" s="6" customFormat="1" x14ac:dyDescent="0.25">
      <c r="A561" s="4">
        <v>43608</v>
      </c>
      <c r="B561" s="5">
        <v>0.45834016203703704</v>
      </c>
      <c r="C561" s="7">
        <v>1</v>
      </c>
      <c r="D561" s="6" t="s">
        <v>32</v>
      </c>
      <c r="G561" s="6">
        <v>1.11389</v>
      </c>
      <c r="H561" s="6">
        <v>1113.8900000000001</v>
      </c>
      <c r="I561" s="7" t="s">
        <v>63</v>
      </c>
      <c r="J561" s="7" t="s">
        <v>65</v>
      </c>
      <c r="K561" s="7" t="s">
        <v>67</v>
      </c>
      <c r="L561" s="6">
        <v>1.1139399999999999</v>
      </c>
      <c r="M561" s="6">
        <v>1.1140000000000001</v>
      </c>
    </row>
    <row r="562" spans="1:13" s="6" customFormat="1" x14ac:dyDescent="0.25">
      <c r="A562" s="4">
        <v>43608</v>
      </c>
      <c r="B562" s="5">
        <v>0.54167054398148151</v>
      </c>
      <c r="C562" s="7">
        <v>1</v>
      </c>
      <c r="D562" s="6" t="s">
        <v>29</v>
      </c>
      <c r="G562" s="6">
        <v>122.539</v>
      </c>
      <c r="H562" s="6">
        <v>1113.57</v>
      </c>
      <c r="I562" s="7" t="s">
        <v>63</v>
      </c>
      <c r="J562" s="7" t="s">
        <v>65</v>
      </c>
      <c r="K562" s="7" t="s">
        <v>67</v>
      </c>
      <c r="L562" s="6">
        <v>122.544</v>
      </c>
      <c r="M562" s="6">
        <v>122.54900000000001</v>
      </c>
    </row>
    <row r="563" spans="1:13" s="6" customFormat="1" x14ac:dyDescent="0.25">
      <c r="A563" s="4">
        <v>43608</v>
      </c>
      <c r="B563" s="5">
        <v>0.54167746527777771</v>
      </c>
      <c r="C563" s="7">
        <v>1</v>
      </c>
      <c r="D563" s="6" t="s">
        <v>32</v>
      </c>
      <c r="E563" s="6">
        <f>AVERAGE(G563:G564)</f>
        <v>1.113645</v>
      </c>
      <c r="F563" s="6">
        <f>SUM(H563:H564)</f>
        <v>112479.66</v>
      </c>
      <c r="G563" s="6">
        <v>1.1136600000000001</v>
      </c>
      <c r="H563" s="6">
        <v>1113.6600000000001</v>
      </c>
      <c r="I563" s="7" t="s">
        <v>63</v>
      </c>
      <c r="J563" s="7" t="s">
        <v>65</v>
      </c>
      <c r="K563" s="7" t="s">
        <v>67</v>
      </c>
      <c r="L563" s="6">
        <v>1.11355</v>
      </c>
      <c r="M563" s="6">
        <v>1.11361</v>
      </c>
    </row>
    <row r="564" spans="1:13" s="6" customFormat="1" x14ac:dyDescent="0.25">
      <c r="A564" s="4">
        <v>43608</v>
      </c>
      <c r="B564" s="5">
        <v>0.54277663194444448</v>
      </c>
      <c r="C564" s="7">
        <v>1</v>
      </c>
      <c r="D564" s="6" t="s">
        <v>32</v>
      </c>
      <c r="G564" s="6">
        <v>1.1136299999999999</v>
      </c>
      <c r="H564" s="6">
        <v>111366</v>
      </c>
      <c r="I564" s="7" t="s">
        <v>63</v>
      </c>
      <c r="J564" s="7" t="s">
        <v>65</v>
      </c>
      <c r="K564" s="7" t="s">
        <v>67</v>
      </c>
      <c r="L564" s="6">
        <v>1.1136299999999999</v>
      </c>
      <c r="M564" s="6">
        <v>1.1136900000000001</v>
      </c>
    </row>
    <row r="565" spans="1:13" s="6" customFormat="1" x14ac:dyDescent="0.25">
      <c r="A565" s="4">
        <v>43608</v>
      </c>
      <c r="B565" s="5">
        <v>0.62527202546296301</v>
      </c>
      <c r="C565" s="7">
        <v>1</v>
      </c>
      <c r="D565" s="6" t="s">
        <v>32</v>
      </c>
      <c r="E565" s="6">
        <f>AVERAGE(G565:G566,G569)</f>
        <v>1.1134900000000001</v>
      </c>
      <c r="F565" s="6">
        <f>SUM(H565:H566,H569)</f>
        <v>50108.07</v>
      </c>
      <c r="G565" s="6">
        <v>1.1134500000000001</v>
      </c>
      <c r="H565" s="6">
        <v>5567.57</v>
      </c>
      <c r="I565" s="7" t="s">
        <v>63</v>
      </c>
      <c r="J565" s="7" t="s">
        <v>65</v>
      </c>
      <c r="K565" s="7" t="s">
        <v>67</v>
      </c>
      <c r="L565" s="6">
        <v>1.1134999999999999</v>
      </c>
      <c r="M565" s="6">
        <v>1.1135299999999999</v>
      </c>
    </row>
    <row r="566" spans="1:13" s="6" customFormat="1" x14ac:dyDescent="0.25">
      <c r="A566" s="4">
        <v>43608</v>
      </c>
      <c r="B566" s="5">
        <v>0.62537824074074078</v>
      </c>
      <c r="C566" s="7">
        <v>1</v>
      </c>
      <c r="D566" s="6" t="s">
        <v>32</v>
      </c>
      <c r="G566" s="6">
        <v>1.11348</v>
      </c>
      <c r="H566" s="6">
        <v>22269</v>
      </c>
      <c r="I566" s="7" t="s">
        <v>63</v>
      </c>
      <c r="J566" s="7" t="s">
        <v>65</v>
      </c>
      <c r="K566" s="7" t="s">
        <v>67</v>
      </c>
      <c r="L566" s="6">
        <v>1.1134200000000001</v>
      </c>
      <c r="M566" s="6">
        <v>1.11348</v>
      </c>
    </row>
    <row r="567" spans="1:13" s="6" customFormat="1" x14ac:dyDescent="0.25">
      <c r="A567" s="4">
        <v>43608</v>
      </c>
      <c r="B567" s="5">
        <v>0.62540197916666662</v>
      </c>
      <c r="C567" s="7">
        <v>1</v>
      </c>
      <c r="D567" s="6" t="s">
        <v>18</v>
      </c>
      <c r="G567" s="6">
        <v>75.635000000000005</v>
      </c>
      <c r="H567" s="6">
        <v>687.46</v>
      </c>
      <c r="I567" s="7" t="s">
        <v>63</v>
      </c>
      <c r="J567" s="7" t="s">
        <v>65</v>
      </c>
      <c r="K567" s="7" t="s">
        <v>67</v>
      </c>
      <c r="L567" s="6">
        <v>75.626999999999995</v>
      </c>
      <c r="M567" s="6">
        <v>75.632999999999996</v>
      </c>
    </row>
    <row r="568" spans="1:13" s="6" customFormat="1" x14ac:dyDescent="0.25">
      <c r="A568" s="4">
        <v>43608</v>
      </c>
      <c r="B568" s="5">
        <v>0.62564467592592587</v>
      </c>
      <c r="C568" s="7">
        <v>1</v>
      </c>
      <c r="D568" s="6" t="s">
        <v>42</v>
      </c>
      <c r="G568" s="6">
        <v>71.424000000000007</v>
      </c>
      <c r="H568" s="6">
        <v>649.19000000000005</v>
      </c>
      <c r="I568" s="7" t="s">
        <v>63</v>
      </c>
      <c r="J568" s="7" t="s">
        <v>65</v>
      </c>
      <c r="K568" s="7" t="s">
        <v>67</v>
      </c>
      <c r="L568" s="6">
        <v>71.415000000000006</v>
      </c>
      <c r="M568" s="6">
        <v>71.421999999999997</v>
      </c>
    </row>
    <row r="569" spans="1:13" s="6" customFormat="1" x14ac:dyDescent="0.25">
      <c r="A569" s="4">
        <v>43608</v>
      </c>
      <c r="B569" s="5">
        <v>0.62569417824074069</v>
      </c>
      <c r="C569" s="7">
        <v>1</v>
      </c>
      <c r="D569" s="6" t="s">
        <v>32</v>
      </c>
      <c r="G569" s="6">
        <v>1.11354</v>
      </c>
      <c r="H569" s="6">
        <v>22271.5</v>
      </c>
      <c r="I569" s="7" t="s">
        <v>63</v>
      </c>
      <c r="J569" s="7" t="s">
        <v>65</v>
      </c>
      <c r="K569" s="7" t="s">
        <v>67</v>
      </c>
      <c r="L569" s="6">
        <v>1.11354</v>
      </c>
      <c r="M569" s="6">
        <v>1.11361</v>
      </c>
    </row>
    <row r="570" spans="1:13" s="6" customFormat="1" x14ac:dyDescent="0.25">
      <c r="A570" s="4">
        <v>43608</v>
      </c>
      <c r="B570" s="5">
        <v>0.62626356481481482</v>
      </c>
      <c r="C570" s="7">
        <v>1</v>
      </c>
      <c r="D570" s="6" t="s">
        <v>2</v>
      </c>
      <c r="G570" s="6">
        <v>59.62</v>
      </c>
      <c r="H570" s="6">
        <v>1192.4000000000001</v>
      </c>
      <c r="I570" s="7" t="s">
        <v>63</v>
      </c>
      <c r="J570" s="7" t="s">
        <v>65</v>
      </c>
      <c r="K570" s="7" t="s">
        <v>67</v>
      </c>
      <c r="L570" s="6">
        <v>59.62</v>
      </c>
      <c r="M570" s="6">
        <v>59.64</v>
      </c>
    </row>
    <row r="571" spans="1:13" s="6" customFormat="1" x14ac:dyDescent="0.25">
      <c r="A571" s="4">
        <v>43609</v>
      </c>
      <c r="B571" s="5">
        <v>0.37519142361111113</v>
      </c>
      <c r="C571" s="7">
        <v>1</v>
      </c>
      <c r="D571" s="6" t="s">
        <v>46</v>
      </c>
      <c r="E571" s="6">
        <f>AVERAGE(G571:G572)</f>
        <v>1.34544</v>
      </c>
      <c r="F571" s="6">
        <f>SUM(H571:H572)</f>
        <v>11000</v>
      </c>
      <c r="G571" s="6">
        <v>1.34544</v>
      </c>
      <c r="H571" s="6">
        <v>1000</v>
      </c>
      <c r="I571" s="7" t="s">
        <v>63</v>
      </c>
      <c r="J571" s="7" t="s">
        <v>65</v>
      </c>
      <c r="K571" s="7" t="s">
        <v>66</v>
      </c>
      <c r="L571" s="6">
        <v>1.34544</v>
      </c>
      <c r="M571" s="6">
        <v>1.34544</v>
      </c>
    </row>
    <row r="572" spans="1:13" s="6" customFormat="1" x14ac:dyDescent="0.25">
      <c r="A572" s="4">
        <v>43609</v>
      </c>
      <c r="B572" s="5">
        <v>0.37519144675925925</v>
      </c>
      <c r="C572" s="7">
        <v>1</v>
      </c>
      <c r="D572" s="6" t="s">
        <v>46</v>
      </c>
      <c r="G572" s="6">
        <v>1.34544</v>
      </c>
      <c r="H572" s="6">
        <v>10000</v>
      </c>
      <c r="I572" s="7" t="s">
        <v>63</v>
      </c>
      <c r="J572" s="7" t="s">
        <v>65</v>
      </c>
      <c r="K572" s="7" t="s">
        <v>66</v>
      </c>
      <c r="L572" s="6">
        <v>1.34544</v>
      </c>
      <c r="M572" s="6">
        <v>1.34544</v>
      </c>
    </row>
    <row r="573" spans="1:13" s="6" customFormat="1" x14ac:dyDescent="0.25">
      <c r="A573" s="4">
        <v>43609</v>
      </c>
      <c r="B573" s="5">
        <v>0.45879394675925927</v>
      </c>
      <c r="C573" s="7">
        <v>1</v>
      </c>
      <c r="D573" s="6" t="s">
        <v>40</v>
      </c>
      <c r="E573" s="6">
        <f>AVERAGE(G573:G574)</f>
        <v>1.269115</v>
      </c>
      <c r="F573" s="6">
        <f>SUM(H573:H574)</f>
        <v>76145.41</v>
      </c>
      <c r="G573" s="6">
        <v>1.26919</v>
      </c>
      <c r="H573" s="6">
        <v>63455.01</v>
      </c>
      <c r="I573" s="7" t="s">
        <v>63</v>
      </c>
      <c r="J573" s="7" t="s">
        <v>65</v>
      </c>
      <c r="K573" s="7" t="s">
        <v>67</v>
      </c>
      <c r="L573" s="6">
        <v>1.26919</v>
      </c>
      <c r="M573" s="6">
        <v>1.2692099999999999</v>
      </c>
    </row>
    <row r="574" spans="1:13" s="6" customFormat="1" x14ac:dyDescent="0.25">
      <c r="A574" s="4">
        <v>43609</v>
      </c>
      <c r="B574" s="5">
        <v>0.45928993055555556</v>
      </c>
      <c r="C574" s="7">
        <v>1</v>
      </c>
      <c r="D574" s="6" t="s">
        <v>40</v>
      </c>
      <c r="G574" s="6">
        <v>1.2690399999999999</v>
      </c>
      <c r="H574" s="6">
        <v>12690.4</v>
      </c>
      <c r="I574" s="7" t="s">
        <v>63</v>
      </c>
      <c r="J574" s="7" t="s">
        <v>65</v>
      </c>
      <c r="K574" s="7" t="s">
        <v>66</v>
      </c>
      <c r="L574" s="6">
        <v>1.2690399999999999</v>
      </c>
      <c r="M574" s="6">
        <v>1.2690699999999999</v>
      </c>
    </row>
    <row r="575" spans="1:13" s="6" customFormat="1" x14ac:dyDescent="0.25">
      <c r="A575" s="4">
        <v>43609</v>
      </c>
      <c r="B575" s="5">
        <v>0.54235701388888891</v>
      </c>
      <c r="C575" s="7">
        <v>1</v>
      </c>
      <c r="D575" s="6" t="s">
        <v>32</v>
      </c>
      <c r="G575" s="6">
        <v>1.11877</v>
      </c>
      <c r="H575" s="6">
        <v>6712.62</v>
      </c>
      <c r="I575" s="7" t="s">
        <v>63</v>
      </c>
      <c r="J575" s="7" t="s">
        <v>65</v>
      </c>
      <c r="K575" s="7" t="s">
        <v>66</v>
      </c>
      <c r="L575" s="6">
        <v>1.11876</v>
      </c>
      <c r="M575" s="6">
        <v>1.11877</v>
      </c>
    </row>
    <row r="576" spans="1:13" s="6" customFormat="1" x14ac:dyDescent="0.25">
      <c r="A576" s="4">
        <v>43609</v>
      </c>
      <c r="B576" s="5">
        <v>0.62500924768518518</v>
      </c>
      <c r="C576" s="7">
        <v>1</v>
      </c>
      <c r="D576" s="6" t="s">
        <v>32</v>
      </c>
      <c r="E576" s="6">
        <f>AVERAGE(G576:G578)</f>
        <v>1.1195666666666668</v>
      </c>
      <c r="F576" s="6">
        <f>SUM(H576:H578)</f>
        <v>3358.7</v>
      </c>
      <c r="G576" s="6">
        <v>1.1194900000000001</v>
      </c>
      <c r="H576" s="6">
        <v>1119.49</v>
      </c>
      <c r="I576" s="7" t="s">
        <v>63</v>
      </c>
      <c r="J576" s="7" t="s">
        <v>65</v>
      </c>
      <c r="K576" s="7" t="s">
        <v>67</v>
      </c>
      <c r="L576" s="6">
        <v>1.11954</v>
      </c>
      <c r="M576" s="6">
        <v>1.1195900000000001</v>
      </c>
    </row>
    <row r="577" spans="1:13" s="6" customFormat="1" x14ac:dyDescent="0.25">
      <c r="A577" s="4">
        <v>43609</v>
      </c>
      <c r="B577" s="5">
        <v>0.62502567129629627</v>
      </c>
      <c r="C577" s="7">
        <v>1</v>
      </c>
      <c r="D577" s="6" t="s">
        <v>32</v>
      </c>
      <c r="G577" s="6">
        <v>1.1196200000000001</v>
      </c>
      <c r="H577" s="6">
        <v>1119.6199999999999</v>
      </c>
      <c r="I577" s="7" t="s">
        <v>63</v>
      </c>
      <c r="J577" s="7" t="s">
        <v>65</v>
      </c>
      <c r="K577" s="7" t="s">
        <v>67</v>
      </c>
      <c r="L577" s="6">
        <v>1.1195299999999999</v>
      </c>
      <c r="M577" s="6">
        <v>1.11957</v>
      </c>
    </row>
    <row r="578" spans="1:13" s="6" customFormat="1" x14ac:dyDescent="0.25">
      <c r="A578" s="4">
        <v>43609</v>
      </c>
      <c r="B578" s="5">
        <v>0.62505564814814818</v>
      </c>
      <c r="C578" s="7">
        <v>1</v>
      </c>
      <c r="D578" s="6" t="s">
        <v>32</v>
      </c>
      <c r="G578" s="6">
        <v>1.1195900000000001</v>
      </c>
      <c r="H578" s="6">
        <v>1119.5899999999999</v>
      </c>
      <c r="I578" s="7" t="s">
        <v>63</v>
      </c>
      <c r="J578" s="7" t="s">
        <v>65</v>
      </c>
      <c r="K578" s="7" t="s">
        <v>67</v>
      </c>
      <c r="L578" s="6">
        <v>1.1194900000000001</v>
      </c>
      <c r="M578" s="6">
        <v>1.11954</v>
      </c>
    </row>
    <row r="579" spans="1:13" s="6" customFormat="1" x14ac:dyDescent="0.25">
      <c r="A579" s="4">
        <v>43609</v>
      </c>
      <c r="B579" s="5">
        <v>0.62571707175925928</v>
      </c>
      <c r="C579" s="7">
        <v>1</v>
      </c>
      <c r="D579" s="6" t="s">
        <v>40</v>
      </c>
      <c r="G579" s="6">
        <v>1.2673700000000001</v>
      </c>
      <c r="H579" s="6">
        <v>2534.7399999999998</v>
      </c>
      <c r="I579" s="7" t="s">
        <v>63</v>
      </c>
      <c r="J579" s="7" t="s">
        <v>65</v>
      </c>
      <c r="K579" s="7" t="s">
        <v>66</v>
      </c>
      <c r="L579" s="6">
        <v>1.2673700000000001</v>
      </c>
      <c r="M579" s="6">
        <v>1.26736</v>
      </c>
    </row>
    <row r="580" spans="1:13" s="6" customFormat="1" x14ac:dyDescent="0.25">
      <c r="A580" s="4">
        <v>43612</v>
      </c>
      <c r="B580" s="5">
        <v>0.3752297916666667</v>
      </c>
      <c r="C580" s="7">
        <v>1</v>
      </c>
      <c r="D580" s="6" t="s">
        <v>29</v>
      </c>
      <c r="G580" s="6">
        <v>122.746</v>
      </c>
      <c r="H580" s="6">
        <v>33608.1</v>
      </c>
      <c r="I580" s="7" t="s">
        <v>63</v>
      </c>
      <c r="J580" s="7" t="s">
        <v>65</v>
      </c>
      <c r="K580" s="7" t="s">
        <v>66</v>
      </c>
      <c r="L580" s="6">
        <v>122.746</v>
      </c>
      <c r="M580" s="6">
        <v>122.748</v>
      </c>
    </row>
    <row r="581" spans="1:13" s="6" customFormat="1" x14ac:dyDescent="0.25">
      <c r="A581" s="4">
        <v>43612</v>
      </c>
      <c r="B581" s="5">
        <v>0.45833978009259257</v>
      </c>
      <c r="C581" s="7">
        <v>1</v>
      </c>
      <c r="D581" s="6" t="s">
        <v>32</v>
      </c>
      <c r="G581" s="6">
        <v>1.1191899999999999</v>
      </c>
      <c r="H581" s="6">
        <v>2238.48</v>
      </c>
      <c r="I581" s="7" t="s">
        <v>63</v>
      </c>
      <c r="J581" s="7" t="s">
        <v>65</v>
      </c>
      <c r="K581" s="7" t="s">
        <v>67</v>
      </c>
      <c r="L581" s="6">
        <v>1.11921</v>
      </c>
      <c r="M581" s="6">
        <v>1.11927</v>
      </c>
    </row>
    <row r="582" spans="1:13" s="6" customFormat="1" x14ac:dyDescent="0.25">
      <c r="A582" s="4">
        <v>43612</v>
      </c>
      <c r="B582" s="5">
        <v>0.45931947916666666</v>
      </c>
      <c r="C582" s="7">
        <v>1</v>
      </c>
      <c r="D582" s="6" t="s">
        <v>1</v>
      </c>
      <c r="G582" s="6">
        <v>8764.7999999999993</v>
      </c>
      <c r="H582" s="6">
        <v>438.24</v>
      </c>
      <c r="I582" s="7" t="s">
        <v>63</v>
      </c>
      <c r="J582" s="7" t="s">
        <v>65</v>
      </c>
      <c r="K582" s="7" t="s">
        <v>67</v>
      </c>
      <c r="L582" s="6">
        <v>8724.75</v>
      </c>
      <c r="M582" s="6">
        <v>8764.7199999999993</v>
      </c>
    </row>
    <row r="583" spans="1:13" s="6" customFormat="1" x14ac:dyDescent="0.25">
      <c r="A583" s="4">
        <v>43612</v>
      </c>
      <c r="B583" s="5">
        <v>0.548921875</v>
      </c>
      <c r="C583" s="7">
        <v>1</v>
      </c>
      <c r="D583" s="6" t="s">
        <v>41</v>
      </c>
      <c r="G583" s="6">
        <v>7311.75</v>
      </c>
      <c r="H583" s="6">
        <v>1462.35</v>
      </c>
      <c r="I583" s="7" t="s">
        <v>63</v>
      </c>
      <c r="J583" s="7" t="s">
        <v>65</v>
      </c>
      <c r="K583" s="7" t="s">
        <v>67</v>
      </c>
      <c r="L583" s="6">
        <v>7311.75</v>
      </c>
      <c r="M583" s="6">
        <v>7312.5</v>
      </c>
    </row>
    <row r="584" spans="1:13" s="6" customFormat="1" x14ac:dyDescent="0.25">
      <c r="A584" s="4">
        <v>43612</v>
      </c>
      <c r="B584" s="5">
        <v>0.6251893634259259</v>
      </c>
      <c r="C584" s="7">
        <v>1</v>
      </c>
      <c r="D584" s="6" t="s">
        <v>40</v>
      </c>
      <c r="G584" s="6">
        <v>1.2678499999999999</v>
      </c>
      <c r="H584" s="6">
        <v>1267.8</v>
      </c>
      <c r="I584" s="7" t="s">
        <v>63</v>
      </c>
      <c r="J584" s="7" t="s">
        <v>65</v>
      </c>
      <c r="K584" s="7" t="s">
        <v>67</v>
      </c>
      <c r="L584" s="6">
        <v>1.2677499999999999</v>
      </c>
      <c r="M584" s="6">
        <v>1.26783</v>
      </c>
    </row>
    <row r="585" spans="1:13" s="6" customFormat="1" x14ac:dyDescent="0.25">
      <c r="A585" s="4">
        <v>43612</v>
      </c>
      <c r="B585" s="5">
        <v>0.6253150115740741</v>
      </c>
      <c r="C585" s="7">
        <v>1</v>
      </c>
      <c r="D585" s="6" t="s">
        <v>10</v>
      </c>
      <c r="G585" s="6">
        <v>12075.5</v>
      </c>
      <c r="H585" s="6">
        <v>33800.83</v>
      </c>
      <c r="I585" s="7" t="s">
        <v>63</v>
      </c>
      <c r="J585" s="7" t="s">
        <v>65</v>
      </c>
      <c r="K585" s="7" t="s">
        <v>67</v>
      </c>
      <c r="L585" s="6">
        <v>12075.5</v>
      </c>
      <c r="M585" s="6">
        <v>12077</v>
      </c>
    </row>
    <row r="586" spans="1:13" s="6" customFormat="1" x14ac:dyDescent="0.25">
      <c r="A586" s="4">
        <v>43613</v>
      </c>
      <c r="B586" s="5">
        <v>0.37500827546296295</v>
      </c>
      <c r="C586" s="7">
        <v>1</v>
      </c>
      <c r="D586" s="6" t="s">
        <v>32</v>
      </c>
      <c r="G586" s="6">
        <v>1.11853</v>
      </c>
      <c r="H586" s="6">
        <v>1118.48</v>
      </c>
      <c r="I586" s="7" t="s">
        <v>63</v>
      </c>
      <c r="J586" s="7" t="s">
        <v>65</v>
      </c>
      <c r="K586" s="7" t="s">
        <v>67</v>
      </c>
      <c r="L586" s="6">
        <v>1.1184400000000001</v>
      </c>
      <c r="M586" s="6">
        <v>1.1185099999999999</v>
      </c>
    </row>
    <row r="587" spans="1:13" s="6" customFormat="1" ht="15" customHeight="1" x14ac:dyDescent="0.25">
      <c r="A587" s="4">
        <v>43613</v>
      </c>
      <c r="B587" s="5">
        <v>0.37519399305555551</v>
      </c>
      <c r="C587" s="7">
        <v>1</v>
      </c>
      <c r="D587" s="6" t="s">
        <v>40</v>
      </c>
      <c r="G587" s="6">
        <v>1.2682800000000001</v>
      </c>
      <c r="H587" s="6">
        <v>126826.14</v>
      </c>
      <c r="I587" s="7" t="s">
        <v>63</v>
      </c>
      <c r="J587" s="7" t="s">
        <v>65</v>
      </c>
      <c r="K587" s="7" t="s">
        <v>67</v>
      </c>
      <c r="L587" s="6">
        <v>1.26823</v>
      </c>
      <c r="M587" s="6">
        <v>1.2682800000000001</v>
      </c>
    </row>
    <row r="588" spans="1:13" s="6" customFormat="1" x14ac:dyDescent="0.25">
      <c r="A588" s="4">
        <v>43613</v>
      </c>
      <c r="B588" s="5">
        <v>0.37551553240740737</v>
      </c>
      <c r="C588" s="7">
        <v>1</v>
      </c>
      <c r="D588" s="6" t="s">
        <v>51</v>
      </c>
      <c r="E588" s="6">
        <f>AVERAGE(G588:G589)</f>
        <v>6.07681</v>
      </c>
      <c r="F588" s="6">
        <f>SUM(H588:H589)</f>
        <v>100000</v>
      </c>
      <c r="G588" s="6">
        <v>6.0777200000000002</v>
      </c>
      <c r="H588" s="6">
        <v>50000</v>
      </c>
      <c r="I588" s="7" t="s">
        <v>63</v>
      </c>
      <c r="J588" s="7" t="s">
        <v>65</v>
      </c>
      <c r="K588" s="7" t="s">
        <v>67</v>
      </c>
      <c r="L588" s="6">
        <v>6.0770999999999997</v>
      </c>
      <c r="M588" s="6">
        <v>6.0777200000000002</v>
      </c>
    </row>
    <row r="589" spans="1:13" s="6" customFormat="1" x14ac:dyDescent="0.25">
      <c r="A589" s="4">
        <v>43613</v>
      </c>
      <c r="B589" s="5">
        <v>0.37559150462962965</v>
      </c>
      <c r="C589" s="7">
        <v>1</v>
      </c>
      <c r="D589" s="6" t="s">
        <v>51</v>
      </c>
      <c r="G589" s="6">
        <v>6.0758999999999999</v>
      </c>
      <c r="H589" s="6">
        <v>50000</v>
      </c>
      <c r="I589" s="7" t="s">
        <v>63</v>
      </c>
      <c r="J589" s="7" t="s">
        <v>65</v>
      </c>
      <c r="K589" s="7" t="s">
        <v>67</v>
      </c>
      <c r="L589" s="6">
        <v>6.0756500000000004</v>
      </c>
      <c r="M589" s="6">
        <v>6.0757399999999997</v>
      </c>
    </row>
    <row r="590" spans="1:13" s="6" customFormat="1" x14ac:dyDescent="0.25">
      <c r="A590" s="4">
        <v>43613</v>
      </c>
      <c r="B590" s="5">
        <v>0.37577509259259262</v>
      </c>
      <c r="C590" s="7">
        <v>1</v>
      </c>
      <c r="D590" s="6" t="s">
        <v>32</v>
      </c>
      <c r="E590" s="6">
        <f>AVERAGE(G590,G592)</f>
        <v>1.1185450000000001</v>
      </c>
      <c r="F590" s="6">
        <f>SUM(H590,H592)</f>
        <v>145411.6</v>
      </c>
      <c r="G590" s="6">
        <v>1.1185700000000001</v>
      </c>
      <c r="H590" s="6">
        <v>33557.1</v>
      </c>
      <c r="I590" s="7" t="s">
        <v>63</v>
      </c>
      <c r="J590" s="7" t="s">
        <v>65</v>
      </c>
      <c r="K590" s="7" t="s">
        <v>66</v>
      </c>
      <c r="L590" s="6">
        <v>1.1185700000000001</v>
      </c>
      <c r="M590" s="6">
        <v>1.1185700000000001</v>
      </c>
    </row>
    <row r="591" spans="1:13" s="6" customFormat="1" x14ac:dyDescent="0.25">
      <c r="A591" s="4">
        <v>43613</v>
      </c>
      <c r="B591" s="5">
        <v>0.37627812500000002</v>
      </c>
      <c r="C591" s="7">
        <v>1</v>
      </c>
      <c r="D591" s="6" t="s">
        <v>10</v>
      </c>
      <c r="G591" s="6">
        <v>12095</v>
      </c>
      <c r="H591" s="6">
        <v>33824.57</v>
      </c>
      <c r="I591" s="7" t="s">
        <v>63</v>
      </c>
      <c r="J591" s="7" t="s">
        <v>65</v>
      </c>
      <c r="K591" s="7" t="s">
        <v>67</v>
      </c>
      <c r="L591" s="6">
        <v>12095</v>
      </c>
      <c r="M591" s="6">
        <v>12096</v>
      </c>
    </row>
    <row r="592" spans="1:13" s="6" customFormat="1" x14ac:dyDescent="0.25">
      <c r="A592" s="4">
        <v>43613</v>
      </c>
      <c r="B592" s="5">
        <v>0.37632643518518516</v>
      </c>
      <c r="C592" s="7">
        <v>1</v>
      </c>
      <c r="D592" s="6" t="s">
        <v>32</v>
      </c>
      <c r="G592" s="6">
        <v>1.11852</v>
      </c>
      <c r="H592" s="6">
        <v>111854.5</v>
      </c>
      <c r="I592" s="7" t="s">
        <v>63</v>
      </c>
      <c r="J592" s="7" t="s">
        <v>65</v>
      </c>
      <c r="K592" s="7" t="s">
        <v>67</v>
      </c>
      <c r="L592" s="6">
        <v>1.11852</v>
      </c>
      <c r="M592" s="6">
        <v>1.1185700000000001</v>
      </c>
    </row>
    <row r="593" spans="1:13" s="6" customFormat="1" x14ac:dyDescent="0.25">
      <c r="A593" s="4">
        <v>43613</v>
      </c>
      <c r="B593" s="5">
        <v>0.45850429398148146</v>
      </c>
      <c r="C593" s="7">
        <v>1</v>
      </c>
      <c r="D593" s="6" t="s">
        <v>51</v>
      </c>
      <c r="G593" s="6">
        <v>6.0517200000000004</v>
      </c>
      <c r="H593" s="6">
        <v>50000</v>
      </c>
      <c r="I593" s="7" t="s">
        <v>63</v>
      </c>
      <c r="J593" s="7" t="s">
        <v>65</v>
      </c>
      <c r="K593" s="7" t="s">
        <v>67</v>
      </c>
      <c r="L593" s="6">
        <v>6.0511999999999997</v>
      </c>
      <c r="M593" s="6">
        <v>6.0517200000000004</v>
      </c>
    </row>
    <row r="594" spans="1:13" s="6" customFormat="1" x14ac:dyDescent="0.25">
      <c r="A594" s="4">
        <v>43613</v>
      </c>
      <c r="B594" s="5">
        <v>0.45896611111111113</v>
      </c>
      <c r="C594" s="7">
        <v>1</v>
      </c>
      <c r="D594" s="6" t="s">
        <v>10</v>
      </c>
      <c r="E594" s="6">
        <f>AVERAGE(G594:G595)</f>
        <v>12007.75</v>
      </c>
      <c r="F594" s="6">
        <f>SUM(H594:H595)</f>
        <v>13441.75</v>
      </c>
      <c r="G594" s="6">
        <v>12008</v>
      </c>
      <c r="H594" s="6">
        <v>6721.03</v>
      </c>
      <c r="I594" s="7" t="s">
        <v>63</v>
      </c>
      <c r="J594" s="7" t="s">
        <v>65</v>
      </c>
      <c r="K594" s="7" t="s">
        <v>66</v>
      </c>
      <c r="L594" s="6">
        <v>12006.5</v>
      </c>
      <c r="M594" s="6">
        <v>12008</v>
      </c>
    </row>
    <row r="595" spans="1:13" s="6" customFormat="1" x14ac:dyDescent="0.25">
      <c r="A595" s="4">
        <v>43613</v>
      </c>
      <c r="B595" s="5">
        <v>0.45898642361111114</v>
      </c>
      <c r="C595" s="7">
        <v>1</v>
      </c>
      <c r="D595" s="6" t="s">
        <v>10</v>
      </c>
      <c r="G595" s="6">
        <v>12007.5</v>
      </c>
      <c r="H595" s="6">
        <v>6720.72</v>
      </c>
      <c r="I595" s="7" t="s">
        <v>63</v>
      </c>
      <c r="J595" s="7" t="s">
        <v>65</v>
      </c>
      <c r="K595" s="7" t="s">
        <v>66</v>
      </c>
      <c r="L595" s="6">
        <v>12006</v>
      </c>
      <c r="M595" s="6">
        <v>12007.5</v>
      </c>
    </row>
    <row r="596" spans="1:13" s="6" customFormat="1" x14ac:dyDescent="0.25">
      <c r="A596" s="4">
        <v>43613</v>
      </c>
      <c r="B596" s="5">
        <v>0.45923270833333335</v>
      </c>
      <c r="C596" s="7">
        <v>1</v>
      </c>
      <c r="D596" s="6" t="s">
        <v>11</v>
      </c>
      <c r="G596" s="6">
        <v>20120</v>
      </c>
      <c r="H596" s="6">
        <v>11259.71</v>
      </c>
      <c r="I596" s="7" t="s">
        <v>63</v>
      </c>
      <c r="J596" s="7" t="s">
        <v>65</v>
      </c>
      <c r="K596" s="7" t="s">
        <v>66</v>
      </c>
      <c r="L596" s="6">
        <v>20110</v>
      </c>
      <c r="M596" s="6">
        <v>20120</v>
      </c>
    </row>
    <row r="597" spans="1:13" s="6" customFormat="1" x14ac:dyDescent="0.25">
      <c r="A597" s="4">
        <v>43613</v>
      </c>
      <c r="B597" s="5">
        <v>0.54207385416666665</v>
      </c>
      <c r="C597" s="7">
        <v>1</v>
      </c>
      <c r="D597" s="6" t="s">
        <v>51</v>
      </c>
      <c r="E597" s="6">
        <f>AVERAGE(G597:G598)</f>
        <v>6.0390049999999995</v>
      </c>
      <c r="F597" s="6">
        <f>SUM(H597:H598)</f>
        <v>100000</v>
      </c>
      <c r="G597" s="6">
        <v>6.0400099999999997</v>
      </c>
      <c r="H597" s="6">
        <v>50000</v>
      </c>
      <c r="I597" s="7" t="s">
        <v>63</v>
      </c>
      <c r="J597" s="7" t="s">
        <v>65</v>
      </c>
      <c r="K597" s="7" t="s">
        <v>67</v>
      </c>
      <c r="L597" s="6">
        <v>6.0400099999999997</v>
      </c>
      <c r="M597" s="6">
        <v>6.0405800000000003</v>
      </c>
    </row>
    <row r="598" spans="1:13" s="6" customFormat="1" x14ac:dyDescent="0.25">
      <c r="A598" s="4">
        <v>43613</v>
      </c>
      <c r="B598" s="5">
        <v>0.54226572916666671</v>
      </c>
      <c r="C598" s="7">
        <v>1</v>
      </c>
      <c r="D598" s="6" t="s">
        <v>51</v>
      </c>
      <c r="G598" s="6">
        <v>6.0380000000000003</v>
      </c>
      <c r="H598" s="6">
        <v>50000</v>
      </c>
      <c r="I598" s="7" t="s">
        <v>63</v>
      </c>
      <c r="J598" s="7" t="s">
        <v>65</v>
      </c>
      <c r="K598" s="7" t="s">
        <v>67</v>
      </c>
      <c r="L598" s="6">
        <v>6.03735</v>
      </c>
      <c r="M598" s="6">
        <v>6.0380000000000003</v>
      </c>
    </row>
    <row r="599" spans="1:13" s="6" customFormat="1" x14ac:dyDescent="0.25">
      <c r="A599" s="4">
        <v>43613</v>
      </c>
      <c r="B599" s="5">
        <v>0.54299791666666664</v>
      </c>
      <c r="C599" s="7">
        <v>1</v>
      </c>
      <c r="D599" s="6" t="s">
        <v>7</v>
      </c>
      <c r="E599" s="6">
        <f>AVERAGE(G599:G600)</f>
        <v>69.08</v>
      </c>
      <c r="F599" s="6">
        <f>SUM(H599:H600)</f>
        <v>1381600</v>
      </c>
      <c r="G599" s="6">
        <v>69.08</v>
      </c>
      <c r="H599" s="6">
        <v>690800</v>
      </c>
      <c r="I599" s="7" t="s">
        <v>63</v>
      </c>
      <c r="J599" s="7" t="s">
        <v>65</v>
      </c>
      <c r="K599" s="7" t="s">
        <v>67</v>
      </c>
      <c r="L599" s="6">
        <v>69.08</v>
      </c>
      <c r="M599" s="6">
        <v>69.099999999999994</v>
      </c>
    </row>
    <row r="600" spans="1:13" s="6" customFormat="1" x14ac:dyDescent="0.25">
      <c r="A600" s="4">
        <v>43613</v>
      </c>
      <c r="B600" s="5">
        <v>0.54305508101851852</v>
      </c>
      <c r="C600" s="7">
        <v>1</v>
      </c>
      <c r="D600" s="6" t="s">
        <v>7</v>
      </c>
      <c r="G600" s="6">
        <v>69.08</v>
      </c>
      <c r="H600" s="6">
        <v>690800</v>
      </c>
      <c r="I600" s="7" t="s">
        <v>63</v>
      </c>
      <c r="J600" s="7" t="s">
        <v>65</v>
      </c>
      <c r="K600" s="7" t="s">
        <v>67</v>
      </c>
      <c r="L600" s="6">
        <v>69.08</v>
      </c>
      <c r="M600" s="6">
        <v>69.099999999999994</v>
      </c>
    </row>
    <row r="601" spans="1:13" s="6" customFormat="1" x14ac:dyDescent="0.25">
      <c r="A601" s="4">
        <v>43613</v>
      </c>
      <c r="B601" s="5">
        <v>0.62536980324074076</v>
      </c>
      <c r="C601" s="7">
        <v>1</v>
      </c>
      <c r="D601" s="6" t="s">
        <v>29</v>
      </c>
      <c r="G601" s="6">
        <v>122.422</v>
      </c>
      <c r="H601" s="6">
        <v>4475.6000000000004</v>
      </c>
      <c r="I601" s="7" t="s">
        <v>63</v>
      </c>
      <c r="J601" s="7" t="s">
        <v>65</v>
      </c>
      <c r="K601" s="7" t="s">
        <v>67</v>
      </c>
      <c r="L601" s="6">
        <v>122.42700000000001</v>
      </c>
      <c r="M601" s="6">
        <v>122.434</v>
      </c>
    </row>
    <row r="602" spans="1:13" s="6" customFormat="1" x14ac:dyDescent="0.25">
      <c r="A602" s="4">
        <v>43614</v>
      </c>
      <c r="B602" s="5">
        <v>0.37566805555555555</v>
      </c>
      <c r="C602" s="7">
        <v>1</v>
      </c>
      <c r="D602" s="6" t="s">
        <v>28</v>
      </c>
      <c r="E602" s="6">
        <f>AVERAGE(G602:G603)</f>
        <v>0.88209000000000004</v>
      </c>
      <c r="F602" s="6">
        <f>SUM(H602:H603)</f>
        <v>27889.599999999999</v>
      </c>
      <c r="G602" s="6">
        <v>0.88207999999999998</v>
      </c>
      <c r="H602" s="6">
        <v>22311.7</v>
      </c>
      <c r="I602" s="7" t="s">
        <v>63</v>
      </c>
      <c r="J602" s="7" t="s">
        <v>65</v>
      </c>
      <c r="K602" s="7" t="s">
        <v>67</v>
      </c>
      <c r="L602" s="6">
        <v>0.88207999999999998</v>
      </c>
      <c r="M602" s="6">
        <v>0.88216000000000006</v>
      </c>
    </row>
    <row r="603" spans="1:13" s="6" customFormat="1" x14ac:dyDescent="0.25">
      <c r="A603" s="4">
        <v>43614</v>
      </c>
      <c r="B603" s="5">
        <v>0.37567418981481482</v>
      </c>
      <c r="C603" s="7">
        <v>1</v>
      </c>
      <c r="D603" s="6" t="s">
        <v>28</v>
      </c>
      <c r="G603" s="6">
        <v>0.8821</v>
      </c>
      <c r="H603" s="6">
        <v>5577.9</v>
      </c>
      <c r="I603" s="7" t="s">
        <v>63</v>
      </c>
      <c r="J603" s="7" t="s">
        <v>65</v>
      </c>
      <c r="K603" s="7" t="s">
        <v>66</v>
      </c>
      <c r="L603" s="6">
        <v>0.8821</v>
      </c>
      <c r="M603" s="6">
        <v>0.88212999999999997</v>
      </c>
    </row>
    <row r="604" spans="1:13" s="6" customFormat="1" x14ac:dyDescent="0.25">
      <c r="A604" s="4">
        <v>43614</v>
      </c>
      <c r="B604" s="5">
        <v>0.37580181712962962</v>
      </c>
      <c r="C604" s="7">
        <v>1</v>
      </c>
      <c r="D604" s="6" t="s">
        <v>7</v>
      </c>
      <c r="E604" s="6">
        <f>AVERAGE(G604,G607)</f>
        <v>67.97999999999999</v>
      </c>
      <c r="F604" s="6">
        <f>SUM(H604,H607)</f>
        <v>1359600</v>
      </c>
      <c r="G604" s="6">
        <v>68</v>
      </c>
      <c r="H604" s="6">
        <v>680000</v>
      </c>
      <c r="I604" s="7" t="s">
        <v>63</v>
      </c>
      <c r="J604" s="7" t="s">
        <v>65</v>
      </c>
      <c r="K604" s="7" t="s">
        <v>67</v>
      </c>
      <c r="L604" s="6">
        <v>67.97</v>
      </c>
      <c r="M604" s="6">
        <v>68</v>
      </c>
    </row>
    <row r="605" spans="1:13" s="6" customFormat="1" x14ac:dyDescent="0.25">
      <c r="A605" s="4">
        <v>43614</v>
      </c>
      <c r="B605" s="5">
        <v>0.37582554398148149</v>
      </c>
      <c r="C605" s="7">
        <v>1</v>
      </c>
      <c r="D605" s="6" t="s">
        <v>38</v>
      </c>
      <c r="G605" s="6">
        <v>138.101</v>
      </c>
      <c r="H605" s="6">
        <v>3793.9</v>
      </c>
      <c r="I605" s="7" t="s">
        <v>63</v>
      </c>
      <c r="J605" s="7" t="s">
        <v>65</v>
      </c>
      <c r="K605" s="7" t="s">
        <v>67</v>
      </c>
      <c r="L605" s="6">
        <v>138.10599999999999</v>
      </c>
      <c r="M605" s="6">
        <v>138.113</v>
      </c>
    </row>
    <row r="606" spans="1:13" s="6" customFormat="1" x14ac:dyDescent="0.25">
      <c r="A606" s="4">
        <v>43614</v>
      </c>
      <c r="B606" s="5">
        <v>0.37583923611111114</v>
      </c>
      <c r="C606" s="7">
        <v>1</v>
      </c>
      <c r="D606" s="6" t="s">
        <v>32</v>
      </c>
      <c r="G606" s="6">
        <v>1.11544</v>
      </c>
      <c r="H606" s="6">
        <v>5577.6</v>
      </c>
      <c r="I606" s="7" t="s">
        <v>63</v>
      </c>
      <c r="J606" s="7" t="s">
        <v>65</v>
      </c>
      <c r="K606" s="7" t="s">
        <v>67</v>
      </c>
      <c r="L606" s="6">
        <v>1.1154900000000001</v>
      </c>
      <c r="M606" s="6">
        <v>1.11555</v>
      </c>
    </row>
    <row r="607" spans="1:13" s="6" customFormat="1" x14ac:dyDescent="0.25">
      <c r="A607" s="4">
        <v>43614</v>
      </c>
      <c r="B607" s="5">
        <v>0.37607502314814817</v>
      </c>
      <c r="C607" s="7">
        <v>1</v>
      </c>
      <c r="D607" s="6" t="s">
        <v>7</v>
      </c>
      <c r="G607" s="6">
        <v>67.959999999999994</v>
      </c>
      <c r="H607" s="6">
        <v>679600</v>
      </c>
      <c r="I607" s="7" t="s">
        <v>63</v>
      </c>
      <c r="J607" s="7" t="s">
        <v>65</v>
      </c>
      <c r="K607" s="7" t="s">
        <v>67</v>
      </c>
      <c r="L607" s="6">
        <v>67.94</v>
      </c>
      <c r="M607" s="6">
        <v>67.959999999999994</v>
      </c>
    </row>
    <row r="608" spans="1:13" s="6" customFormat="1" x14ac:dyDescent="0.25">
      <c r="A608" s="4">
        <v>43614</v>
      </c>
      <c r="B608" s="5">
        <v>0.45914929398148147</v>
      </c>
      <c r="C608" s="7">
        <v>1</v>
      </c>
      <c r="D608" s="6" t="s">
        <v>32</v>
      </c>
      <c r="G608" s="6">
        <v>1.11551</v>
      </c>
      <c r="H608" s="6">
        <v>669306</v>
      </c>
      <c r="I608" s="7" t="s">
        <v>63</v>
      </c>
      <c r="J608" s="7" t="s">
        <v>65</v>
      </c>
      <c r="K608" s="7" t="s">
        <v>67</v>
      </c>
      <c r="L608" s="6">
        <v>1.1154900000000001</v>
      </c>
      <c r="M608" s="6">
        <v>1.11551</v>
      </c>
    </row>
    <row r="609" spans="1:13" s="6" customFormat="1" x14ac:dyDescent="0.25">
      <c r="A609" s="4">
        <v>43614</v>
      </c>
      <c r="B609" s="5">
        <v>0.45941630787037036</v>
      </c>
      <c r="C609" s="7">
        <v>1</v>
      </c>
      <c r="D609" s="6" t="s">
        <v>51</v>
      </c>
      <c r="G609" s="6">
        <v>6.0236499999999999</v>
      </c>
      <c r="H609" s="6">
        <v>150000</v>
      </c>
      <c r="I609" s="7" t="s">
        <v>63</v>
      </c>
      <c r="J609" s="7" t="s">
        <v>65</v>
      </c>
      <c r="K609" s="7" t="s">
        <v>67</v>
      </c>
      <c r="L609" s="6">
        <v>6.0236499999999999</v>
      </c>
      <c r="M609" s="6">
        <v>6.0250300000000001</v>
      </c>
    </row>
    <row r="610" spans="1:13" s="6" customFormat="1" x14ac:dyDescent="0.25">
      <c r="A610" s="4">
        <v>43614</v>
      </c>
      <c r="B610" s="5">
        <v>0.54430563657407405</v>
      </c>
      <c r="C610" s="7">
        <v>1</v>
      </c>
      <c r="D610" s="6" t="s">
        <v>0</v>
      </c>
      <c r="G610" s="6">
        <v>95.95</v>
      </c>
      <c r="H610" s="6">
        <v>359.81</v>
      </c>
      <c r="I610" s="7" t="s">
        <v>63</v>
      </c>
      <c r="J610" s="7" t="s">
        <v>65</v>
      </c>
      <c r="K610" s="7" t="s">
        <v>67</v>
      </c>
      <c r="L610" s="6">
        <v>95.95</v>
      </c>
      <c r="M610" s="6">
        <v>96.05</v>
      </c>
    </row>
    <row r="611" spans="1:13" s="6" customFormat="1" x14ac:dyDescent="0.25">
      <c r="A611" s="4">
        <v>43614</v>
      </c>
      <c r="B611" s="5">
        <v>0.62534855324074068</v>
      </c>
      <c r="C611" s="7">
        <v>1</v>
      </c>
      <c r="D611" s="6" t="s">
        <v>40</v>
      </c>
      <c r="E611" s="6">
        <f>AVERAGE(G611:G612)</f>
        <v>1.2657849999999999</v>
      </c>
      <c r="F611" s="6">
        <f>SUM(H611:H612)</f>
        <v>265815.06</v>
      </c>
      <c r="G611" s="6">
        <v>1.2658799999999999</v>
      </c>
      <c r="H611" s="6">
        <v>126593.36</v>
      </c>
      <c r="I611" s="7" t="s">
        <v>63</v>
      </c>
      <c r="J611" s="7" t="s">
        <v>65</v>
      </c>
      <c r="K611" s="7" t="s">
        <v>67</v>
      </c>
      <c r="L611" s="6">
        <v>1.2658799999999999</v>
      </c>
      <c r="M611" s="6">
        <v>1.2659499999999999</v>
      </c>
    </row>
    <row r="612" spans="1:13" s="6" customFormat="1" x14ac:dyDescent="0.25">
      <c r="A612" s="4">
        <v>43614</v>
      </c>
      <c r="B612" s="5">
        <v>0.62633513888888892</v>
      </c>
      <c r="C612" s="7">
        <v>1</v>
      </c>
      <c r="D612" s="6" t="s">
        <v>40</v>
      </c>
      <c r="G612" s="6">
        <v>1.26569</v>
      </c>
      <c r="H612" s="6">
        <v>139221.70000000001</v>
      </c>
      <c r="I612" s="7" t="s">
        <v>63</v>
      </c>
      <c r="J612" s="7" t="s">
        <v>65</v>
      </c>
      <c r="K612" s="7" t="s">
        <v>67</v>
      </c>
      <c r="L612" s="6">
        <v>1.26562</v>
      </c>
      <c r="M612" s="6">
        <v>1.26569</v>
      </c>
    </row>
    <row r="613" spans="1:13" s="6" customFormat="1" x14ac:dyDescent="0.25">
      <c r="A613" s="4">
        <v>43614</v>
      </c>
      <c r="B613" s="5">
        <v>0.62638535879629631</v>
      </c>
      <c r="C613" s="7">
        <v>1</v>
      </c>
      <c r="D613" s="6" t="s">
        <v>12</v>
      </c>
      <c r="G613" s="6">
        <v>2787.75</v>
      </c>
      <c r="H613" s="6">
        <v>13938.75</v>
      </c>
      <c r="I613" s="7" t="s">
        <v>63</v>
      </c>
      <c r="J613" s="7" t="s">
        <v>65</v>
      </c>
      <c r="K613" s="7" t="s">
        <v>66</v>
      </c>
      <c r="L613" s="6">
        <v>2787.25</v>
      </c>
      <c r="M613" s="6">
        <v>2787.75</v>
      </c>
    </row>
    <row r="614" spans="1:13" s="6" customFormat="1" x14ac:dyDescent="0.25">
      <c r="A614" s="4">
        <v>43615</v>
      </c>
      <c r="B614" s="5">
        <v>0.37928917824074077</v>
      </c>
      <c r="C614" s="7">
        <v>1</v>
      </c>
      <c r="D614" s="6" t="s">
        <v>56</v>
      </c>
      <c r="G614" s="6">
        <v>1277.72</v>
      </c>
      <c r="H614" s="6">
        <v>12776.8</v>
      </c>
      <c r="I614" s="7" t="s">
        <v>63</v>
      </c>
      <c r="J614" s="7" t="s">
        <v>65</v>
      </c>
      <c r="K614" s="7" t="s">
        <v>67</v>
      </c>
      <c r="L614" s="6">
        <v>1277.5899999999999</v>
      </c>
      <c r="M614" s="6">
        <v>1277.72</v>
      </c>
    </row>
    <row r="615" spans="1:13" s="6" customFormat="1" x14ac:dyDescent="0.25">
      <c r="A615" s="4">
        <v>43615</v>
      </c>
      <c r="B615" s="5">
        <v>0.45858537037037039</v>
      </c>
      <c r="C615" s="7">
        <v>1</v>
      </c>
      <c r="D615" s="6" t="s">
        <v>23</v>
      </c>
      <c r="G615" s="6">
        <v>81.269000000000005</v>
      </c>
      <c r="H615" s="6">
        <v>1481.5</v>
      </c>
      <c r="I615" s="7" t="s">
        <v>63</v>
      </c>
      <c r="J615" s="7" t="s">
        <v>65</v>
      </c>
      <c r="K615" s="7" t="s">
        <v>66</v>
      </c>
      <c r="L615" s="6">
        <v>81.269000000000005</v>
      </c>
      <c r="M615" s="6">
        <v>81.272999999999996</v>
      </c>
    </row>
    <row r="616" spans="1:13" s="6" customFormat="1" x14ac:dyDescent="0.25">
      <c r="A616" s="4">
        <v>43615</v>
      </c>
      <c r="B616" s="5">
        <v>0.45885754629629627</v>
      </c>
      <c r="C616" s="7">
        <v>1</v>
      </c>
      <c r="D616" s="6" t="s">
        <v>32</v>
      </c>
      <c r="E616" s="6">
        <f>AVERAGE(G616,G618:G619)</f>
        <v>1.1134133333333334</v>
      </c>
      <c r="F616" s="6">
        <f>SUM(H616,H618:H619)</f>
        <v>167006.39999999999</v>
      </c>
      <c r="G616" s="6">
        <v>1.11344</v>
      </c>
      <c r="H616" s="6">
        <v>22268.3</v>
      </c>
      <c r="I616" s="7" t="s">
        <v>63</v>
      </c>
      <c r="J616" s="7" t="s">
        <v>65</v>
      </c>
      <c r="K616" s="7" t="s">
        <v>67</v>
      </c>
      <c r="L616" s="6">
        <v>1.1133900000000001</v>
      </c>
      <c r="M616" s="6">
        <v>1.11344</v>
      </c>
    </row>
    <row r="617" spans="1:13" s="6" customFormat="1" x14ac:dyDescent="0.25">
      <c r="A617" s="4">
        <v>43615</v>
      </c>
      <c r="B617" s="5">
        <v>0.45891340277777776</v>
      </c>
      <c r="C617" s="7">
        <v>1</v>
      </c>
      <c r="D617" s="6" t="s">
        <v>41</v>
      </c>
      <c r="G617" s="6">
        <v>7241.25</v>
      </c>
      <c r="H617" s="6">
        <v>14482.5</v>
      </c>
      <c r="I617" s="7" t="s">
        <v>63</v>
      </c>
      <c r="J617" s="7" t="s">
        <v>65</v>
      </c>
      <c r="K617" s="7" t="s">
        <v>67</v>
      </c>
      <c r="L617" s="6">
        <v>7241.25</v>
      </c>
      <c r="M617" s="6">
        <v>7241.75</v>
      </c>
    </row>
    <row r="618" spans="1:13" s="6" customFormat="1" x14ac:dyDescent="0.25">
      <c r="A618" s="4">
        <v>43615</v>
      </c>
      <c r="B618" s="5">
        <v>0.45897075231481482</v>
      </c>
      <c r="C618" s="7">
        <v>1</v>
      </c>
      <c r="D618" s="6" t="s">
        <v>32</v>
      </c>
      <c r="G618" s="6">
        <v>1.1133999999999999</v>
      </c>
      <c r="H618" s="6">
        <v>111337</v>
      </c>
      <c r="I618" s="7" t="s">
        <v>63</v>
      </c>
      <c r="J618" s="7" t="s">
        <v>65</v>
      </c>
      <c r="K618" s="7" t="s">
        <v>67</v>
      </c>
      <c r="L618" s="6">
        <v>1.11334</v>
      </c>
      <c r="M618" s="6">
        <v>1.1133999999999999</v>
      </c>
    </row>
    <row r="619" spans="1:13" s="6" customFormat="1" x14ac:dyDescent="0.25">
      <c r="A619" s="4">
        <v>43615</v>
      </c>
      <c r="B619" s="5">
        <v>0.45903675925925924</v>
      </c>
      <c r="C619" s="7">
        <v>1</v>
      </c>
      <c r="D619" s="6" t="s">
        <v>32</v>
      </c>
      <c r="G619" s="6">
        <v>1.1133999999999999</v>
      </c>
      <c r="H619" s="6">
        <v>33401.1</v>
      </c>
      <c r="I619" s="7" t="s">
        <v>63</v>
      </c>
      <c r="J619" s="7" t="s">
        <v>65</v>
      </c>
      <c r="K619" s="7" t="s">
        <v>67</v>
      </c>
      <c r="L619" s="6">
        <v>1.11334</v>
      </c>
      <c r="M619" s="6">
        <v>1.1133999999999999</v>
      </c>
    </row>
    <row r="620" spans="1:13" s="6" customFormat="1" x14ac:dyDescent="0.25">
      <c r="A620" s="4">
        <v>43615</v>
      </c>
      <c r="B620" s="5">
        <v>0.45928510416666662</v>
      </c>
      <c r="C620" s="7">
        <v>1</v>
      </c>
      <c r="D620" s="6" t="s">
        <v>28</v>
      </c>
      <c r="G620" s="6">
        <v>0.88182000000000005</v>
      </c>
      <c r="H620" s="6">
        <v>22268.1</v>
      </c>
      <c r="I620" s="7" t="s">
        <v>63</v>
      </c>
      <c r="J620" s="7" t="s">
        <v>65</v>
      </c>
      <c r="K620" s="7" t="s">
        <v>67</v>
      </c>
      <c r="L620" s="6">
        <v>0.88182000000000005</v>
      </c>
      <c r="M620" s="6">
        <v>0.88188</v>
      </c>
    </row>
    <row r="621" spans="1:13" s="6" customFormat="1" x14ac:dyDescent="0.25">
      <c r="A621" s="4">
        <v>43615</v>
      </c>
      <c r="B621" s="5">
        <v>0.54167506944444443</v>
      </c>
      <c r="C621" s="7">
        <v>1</v>
      </c>
      <c r="D621" s="6" t="s">
        <v>32</v>
      </c>
      <c r="G621" s="6">
        <v>1.1137300000000001</v>
      </c>
      <c r="H621" s="6">
        <v>2227.37</v>
      </c>
      <c r="I621" s="7" t="s">
        <v>63</v>
      </c>
      <c r="J621" s="7" t="s">
        <v>65</v>
      </c>
      <c r="K621" s="7" t="s">
        <v>67</v>
      </c>
      <c r="L621" s="6">
        <v>1.1136600000000001</v>
      </c>
      <c r="M621" s="6">
        <v>1.11371</v>
      </c>
    </row>
    <row r="622" spans="1:13" s="6" customFormat="1" x14ac:dyDescent="0.25">
      <c r="A622" s="4">
        <v>43615</v>
      </c>
      <c r="B622" s="5">
        <v>0.54168662037037041</v>
      </c>
      <c r="C622" s="7">
        <v>1</v>
      </c>
      <c r="D622" s="6" t="s">
        <v>51</v>
      </c>
      <c r="E622" s="6">
        <f>AVERAGE(G622:G624,G626:G627)</f>
        <v>5.8932179999999992</v>
      </c>
      <c r="F622" s="6">
        <f>SUM(H622:H624,H626:H627)</f>
        <v>6414000</v>
      </c>
      <c r="G622" s="6">
        <v>5.8882000000000003</v>
      </c>
      <c r="H622" s="6">
        <v>14000</v>
      </c>
      <c r="I622" s="7" t="s">
        <v>63</v>
      </c>
      <c r="J622" s="7" t="s">
        <v>65</v>
      </c>
      <c r="K622" s="7" t="s">
        <v>67</v>
      </c>
      <c r="L622" s="6">
        <v>5.8882000000000003</v>
      </c>
      <c r="M622" s="6">
        <v>5.89093</v>
      </c>
    </row>
    <row r="623" spans="1:13" s="6" customFormat="1" x14ac:dyDescent="0.25">
      <c r="A623" s="4">
        <v>43615</v>
      </c>
      <c r="B623" s="5">
        <v>0.5417994791666666</v>
      </c>
      <c r="C623" s="7">
        <v>1</v>
      </c>
      <c r="D623" s="6" t="s">
        <v>51</v>
      </c>
      <c r="G623" s="6">
        <v>5.8945999999999996</v>
      </c>
      <c r="H623" s="6">
        <v>400000</v>
      </c>
      <c r="I623" s="7" t="s">
        <v>63</v>
      </c>
      <c r="J623" s="7" t="s">
        <v>65</v>
      </c>
      <c r="K623" s="7" t="s">
        <v>67</v>
      </c>
      <c r="L623" s="6">
        <v>5.8925000000000001</v>
      </c>
      <c r="M623" s="6">
        <v>5.8945999999999996</v>
      </c>
    </row>
    <row r="624" spans="1:13" s="6" customFormat="1" x14ac:dyDescent="0.25">
      <c r="A624" s="4">
        <v>43615</v>
      </c>
      <c r="B624" s="5">
        <v>0.54224943287037031</v>
      </c>
      <c r="C624" s="7">
        <v>1</v>
      </c>
      <c r="D624" s="6" t="s">
        <v>51</v>
      </c>
      <c r="G624" s="6">
        <v>5.8965899999999998</v>
      </c>
      <c r="H624" s="6">
        <v>2000000</v>
      </c>
      <c r="I624" s="7" t="s">
        <v>63</v>
      </c>
      <c r="J624" s="7" t="s">
        <v>65</v>
      </c>
      <c r="K624" s="7" t="s">
        <v>67</v>
      </c>
      <c r="L624" s="6">
        <v>5.8946500000000004</v>
      </c>
      <c r="M624" s="6">
        <v>5.8950899999999997</v>
      </c>
    </row>
    <row r="625" spans="1:13" s="6" customFormat="1" x14ac:dyDescent="0.25">
      <c r="A625" s="4">
        <v>43615</v>
      </c>
      <c r="B625" s="5">
        <v>0.54228489583333339</v>
      </c>
      <c r="C625" s="7">
        <v>1</v>
      </c>
      <c r="D625" s="6" t="s">
        <v>29</v>
      </c>
      <c r="G625" s="6">
        <v>122.18300000000001</v>
      </c>
      <c r="H625" s="6">
        <v>111363</v>
      </c>
      <c r="I625" s="7" t="s">
        <v>63</v>
      </c>
      <c r="J625" s="7" t="s">
        <v>65</v>
      </c>
      <c r="K625" s="7" t="s">
        <v>67</v>
      </c>
      <c r="L625" s="6">
        <v>122.18600000000001</v>
      </c>
      <c r="M625" s="6">
        <v>122.194</v>
      </c>
    </row>
    <row r="626" spans="1:13" s="6" customFormat="1" x14ac:dyDescent="0.25">
      <c r="A626" s="4">
        <v>43615</v>
      </c>
      <c r="B626" s="5">
        <v>0.54250590277777777</v>
      </c>
      <c r="C626" s="7">
        <v>1</v>
      </c>
      <c r="D626" s="6" t="s">
        <v>51</v>
      </c>
      <c r="G626" s="6">
        <v>5.8930100000000003</v>
      </c>
      <c r="H626" s="6">
        <v>2000000</v>
      </c>
      <c r="I626" s="7" t="s">
        <v>63</v>
      </c>
      <c r="J626" s="7" t="s">
        <v>65</v>
      </c>
      <c r="K626" s="7" t="s">
        <v>67</v>
      </c>
      <c r="L626" s="6">
        <v>5.8894500000000001</v>
      </c>
      <c r="M626" s="6">
        <v>5.8908500000000004</v>
      </c>
    </row>
    <row r="627" spans="1:13" s="6" customFormat="1" x14ac:dyDescent="0.25">
      <c r="A627" s="4">
        <v>43615</v>
      </c>
      <c r="B627" s="5">
        <v>0.54268871527777784</v>
      </c>
      <c r="C627" s="7">
        <v>1</v>
      </c>
      <c r="D627" s="6" t="s">
        <v>51</v>
      </c>
      <c r="G627" s="6">
        <v>5.8936900000000003</v>
      </c>
      <c r="H627" s="6">
        <v>2000000</v>
      </c>
      <c r="I627" s="7" t="s">
        <v>63</v>
      </c>
      <c r="J627" s="7" t="s">
        <v>65</v>
      </c>
      <c r="K627" s="7" t="s">
        <v>67</v>
      </c>
      <c r="L627" s="6">
        <v>5.8897700000000004</v>
      </c>
      <c r="M627" s="6">
        <v>5.8907100000000003</v>
      </c>
    </row>
    <row r="628" spans="1:13" s="6" customFormat="1" x14ac:dyDescent="0.25">
      <c r="A628" s="4">
        <v>43615</v>
      </c>
      <c r="B628" s="5">
        <v>0.62524523148148148</v>
      </c>
      <c r="C628" s="7">
        <v>1</v>
      </c>
      <c r="D628" s="6" t="s">
        <v>2</v>
      </c>
      <c r="G628" s="6">
        <v>59.2</v>
      </c>
      <c r="H628" s="6">
        <v>4144</v>
      </c>
      <c r="I628" s="7" t="s">
        <v>63</v>
      </c>
      <c r="J628" s="7" t="s">
        <v>65</v>
      </c>
      <c r="K628" s="7" t="s">
        <v>67</v>
      </c>
      <c r="L628" s="6">
        <v>59.2</v>
      </c>
      <c r="M628" s="6">
        <v>59.22</v>
      </c>
    </row>
    <row r="629" spans="1:13" s="6" customFormat="1" x14ac:dyDescent="0.25">
      <c r="A629" s="4">
        <v>43615</v>
      </c>
      <c r="B629" s="5">
        <v>0.62564254629629634</v>
      </c>
      <c r="C629" s="7">
        <v>1</v>
      </c>
      <c r="D629" s="6" t="s">
        <v>32</v>
      </c>
      <c r="E629" s="6">
        <f>AVERAGE(G629,G633:G634)</f>
        <v>1.1128</v>
      </c>
      <c r="F629" s="6">
        <f>SUM(H629,H633:H634)</f>
        <v>28930.27</v>
      </c>
      <c r="G629" s="6">
        <v>1.1129199999999999</v>
      </c>
      <c r="H629" s="6">
        <v>1112.92</v>
      </c>
      <c r="I629" s="7" t="s">
        <v>63</v>
      </c>
      <c r="J629" s="7" t="s">
        <v>65</v>
      </c>
      <c r="K629" s="7" t="s">
        <v>67</v>
      </c>
      <c r="L629" s="6">
        <v>1.11283</v>
      </c>
      <c r="M629" s="6">
        <v>1.11286</v>
      </c>
    </row>
    <row r="630" spans="1:13" s="6" customFormat="1" x14ac:dyDescent="0.25">
      <c r="A630" s="4">
        <v>43615</v>
      </c>
      <c r="B630" s="5">
        <v>0.62579228009259258</v>
      </c>
      <c r="C630" s="7">
        <v>1</v>
      </c>
      <c r="D630" s="6" t="s">
        <v>11</v>
      </c>
      <c r="G630" s="6">
        <v>19910</v>
      </c>
      <c r="H630" s="6">
        <v>2659.25</v>
      </c>
      <c r="I630" s="7" t="s">
        <v>63</v>
      </c>
      <c r="J630" s="7" t="s">
        <v>65</v>
      </c>
      <c r="K630" s="7" t="s">
        <v>66</v>
      </c>
      <c r="L630" s="6">
        <v>19910</v>
      </c>
      <c r="M630" s="6">
        <v>19920</v>
      </c>
    </row>
    <row r="631" spans="1:13" s="6" customFormat="1" x14ac:dyDescent="0.25">
      <c r="A631" s="4">
        <v>43615</v>
      </c>
      <c r="B631" s="5">
        <v>0.62579506944444441</v>
      </c>
      <c r="C631" s="7">
        <v>1</v>
      </c>
      <c r="D631" s="6" t="s">
        <v>10</v>
      </c>
      <c r="G631" s="6">
        <v>11866</v>
      </c>
      <c r="H631" s="6">
        <v>6603.58</v>
      </c>
      <c r="I631" s="7" t="s">
        <v>63</v>
      </c>
      <c r="J631" s="7" t="s">
        <v>65</v>
      </c>
      <c r="K631" s="7" t="s">
        <v>66</v>
      </c>
      <c r="L631" s="6">
        <v>11864.5</v>
      </c>
      <c r="M631" s="6">
        <v>11866</v>
      </c>
    </row>
    <row r="632" spans="1:13" s="6" customFormat="1" x14ac:dyDescent="0.25">
      <c r="A632" s="4">
        <v>43615</v>
      </c>
      <c r="B632" s="5">
        <v>0.62589875000000006</v>
      </c>
      <c r="C632" s="7">
        <v>1</v>
      </c>
      <c r="D632" s="6" t="s">
        <v>18</v>
      </c>
      <c r="G632" s="6">
        <v>75.852999999999994</v>
      </c>
      <c r="H632" s="6">
        <v>691.84</v>
      </c>
      <c r="I632" s="7" t="s">
        <v>63</v>
      </c>
      <c r="J632" s="7" t="s">
        <v>65</v>
      </c>
      <c r="K632" s="7" t="s">
        <v>66</v>
      </c>
      <c r="L632" s="6">
        <v>75.849999999999994</v>
      </c>
      <c r="M632" s="6">
        <v>75.852999999999994</v>
      </c>
    </row>
    <row r="633" spans="1:13" s="6" customFormat="1" x14ac:dyDescent="0.25">
      <c r="A633" s="4">
        <v>43615</v>
      </c>
      <c r="B633" s="5">
        <v>0.62609413194444441</v>
      </c>
      <c r="C633" s="7">
        <v>1</v>
      </c>
      <c r="D633" s="6" t="s">
        <v>32</v>
      </c>
      <c r="G633" s="6">
        <v>1.11267</v>
      </c>
      <c r="H633" s="6">
        <v>11126.4</v>
      </c>
      <c r="I633" s="7" t="s">
        <v>63</v>
      </c>
      <c r="J633" s="7" t="s">
        <v>65</v>
      </c>
      <c r="K633" s="7" t="s">
        <v>67</v>
      </c>
      <c r="L633" s="6">
        <v>1.1126100000000001</v>
      </c>
      <c r="M633" s="6">
        <v>1.11267</v>
      </c>
    </row>
    <row r="634" spans="1:13" s="6" customFormat="1" x14ac:dyDescent="0.25">
      <c r="A634" s="4">
        <v>43615</v>
      </c>
      <c r="B634" s="5">
        <v>0.62625192129629637</v>
      </c>
      <c r="C634" s="7">
        <v>1</v>
      </c>
      <c r="D634" s="6" t="s">
        <v>32</v>
      </c>
      <c r="G634" s="6">
        <v>1.1128100000000001</v>
      </c>
      <c r="H634" s="6">
        <v>16690.95</v>
      </c>
      <c r="I634" s="7" t="s">
        <v>63</v>
      </c>
      <c r="J634" s="7" t="s">
        <v>65</v>
      </c>
      <c r="K634" s="7" t="s">
        <v>67</v>
      </c>
      <c r="L634" s="6">
        <v>1.1127</v>
      </c>
      <c r="M634" s="6">
        <v>1.11276</v>
      </c>
    </row>
    <row r="635" spans="1:13" s="6" customFormat="1" x14ac:dyDescent="0.25">
      <c r="A635" s="4">
        <v>43615</v>
      </c>
      <c r="B635" s="5">
        <v>0.62638435185185182</v>
      </c>
      <c r="C635" s="7">
        <v>1</v>
      </c>
      <c r="D635" s="6" t="s">
        <v>29</v>
      </c>
      <c r="G635" s="6">
        <v>122.012</v>
      </c>
      <c r="H635" s="6">
        <v>5563.53</v>
      </c>
      <c r="I635" s="7" t="s">
        <v>63</v>
      </c>
      <c r="J635" s="7" t="s">
        <v>65</v>
      </c>
      <c r="K635" s="7" t="s">
        <v>67</v>
      </c>
      <c r="L635" s="6">
        <v>122</v>
      </c>
      <c r="M635" s="6">
        <v>122.00700000000001</v>
      </c>
    </row>
    <row r="636" spans="1:13" s="6" customFormat="1" x14ac:dyDescent="0.25">
      <c r="A636" s="4">
        <v>43616</v>
      </c>
      <c r="B636" s="5">
        <v>0.37529943287037032</v>
      </c>
      <c r="C636" s="7">
        <v>1</v>
      </c>
      <c r="D636" s="6" t="s">
        <v>41</v>
      </c>
      <c r="G636" s="6">
        <v>7188.75</v>
      </c>
      <c r="H636" s="6">
        <v>21566.25</v>
      </c>
      <c r="I636" s="7" t="s">
        <v>63</v>
      </c>
      <c r="J636" s="7" t="s">
        <v>65</v>
      </c>
      <c r="K636" s="7" t="s">
        <v>67</v>
      </c>
      <c r="L636" s="6">
        <v>7188</v>
      </c>
      <c r="M636" s="6">
        <v>7188.75</v>
      </c>
    </row>
    <row r="637" spans="1:13" s="6" customFormat="1" x14ac:dyDescent="0.25">
      <c r="A637" s="4">
        <v>43616</v>
      </c>
      <c r="B637" s="5">
        <v>0.3756983333333333</v>
      </c>
      <c r="C637" s="7">
        <v>1</v>
      </c>
      <c r="D637" s="6" t="s">
        <v>11</v>
      </c>
      <c r="G637" s="6">
        <v>19700</v>
      </c>
      <c r="H637" s="6">
        <v>438.69</v>
      </c>
      <c r="I637" s="7" t="s">
        <v>63</v>
      </c>
      <c r="J637" s="7" t="s">
        <v>65</v>
      </c>
      <c r="K637" s="7" t="s">
        <v>66</v>
      </c>
      <c r="L637" s="6">
        <v>19700</v>
      </c>
      <c r="M637" s="6">
        <v>19715</v>
      </c>
    </row>
    <row r="638" spans="1:13" s="6" customFormat="1" x14ac:dyDescent="0.25">
      <c r="A638" s="4">
        <v>43616</v>
      </c>
      <c r="B638" s="5">
        <v>0.37599125</v>
      </c>
      <c r="C638" s="7">
        <v>1</v>
      </c>
      <c r="D638" s="6" t="s">
        <v>10</v>
      </c>
      <c r="G638" s="6">
        <v>11758</v>
      </c>
      <c r="H638" s="6">
        <v>3273.18</v>
      </c>
      <c r="I638" s="7" t="s">
        <v>63</v>
      </c>
      <c r="J638" s="7" t="s">
        <v>65</v>
      </c>
      <c r="K638" s="7" t="s">
        <v>66</v>
      </c>
      <c r="L638" s="6">
        <v>11758</v>
      </c>
      <c r="M638" s="6">
        <v>11759</v>
      </c>
    </row>
    <row r="639" spans="1:13" s="6" customFormat="1" x14ac:dyDescent="0.25">
      <c r="A639" s="4">
        <v>43616</v>
      </c>
      <c r="B639" s="5">
        <v>0.37610303240740744</v>
      </c>
      <c r="C639" s="7">
        <v>1</v>
      </c>
      <c r="D639" s="6" t="s">
        <v>32</v>
      </c>
      <c r="E639" s="6">
        <f>AVERAGE(G639,G641:G642)</f>
        <v>1.11365</v>
      </c>
      <c r="F639" s="6">
        <f>SUM(H639,H641:H642)</f>
        <v>167049.90000000002</v>
      </c>
      <c r="G639" s="6">
        <v>1.1136200000000001</v>
      </c>
      <c r="H639" s="6">
        <v>111365</v>
      </c>
      <c r="I639" s="7" t="s">
        <v>63</v>
      </c>
      <c r="J639" s="7" t="s">
        <v>65</v>
      </c>
      <c r="K639" s="7" t="s">
        <v>67</v>
      </c>
      <c r="L639" s="6">
        <v>1.1136200000000001</v>
      </c>
      <c r="M639" s="6">
        <v>1.11368</v>
      </c>
    </row>
    <row r="640" spans="1:13" s="6" customFormat="1" x14ac:dyDescent="0.25">
      <c r="A640" s="4">
        <v>43616</v>
      </c>
      <c r="B640" s="5">
        <v>0.37610416666666668</v>
      </c>
      <c r="C640" s="7">
        <v>1</v>
      </c>
      <c r="D640" s="6" t="s">
        <v>10</v>
      </c>
      <c r="G640" s="6">
        <v>11757</v>
      </c>
      <c r="H640" s="6">
        <v>3273.3</v>
      </c>
      <c r="I640" s="7" t="s">
        <v>63</v>
      </c>
      <c r="J640" s="7" t="s">
        <v>65</v>
      </c>
      <c r="K640" s="7" t="s">
        <v>66</v>
      </c>
      <c r="L640" s="6">
        <v>11755.5</v>
      </c>
      <c r="M640" s="6">
        <v>11757</v>
      </c>
    </row>
    <row r="641" spans="1:13" s="6" customFormat="1" x14ac:dyDescent="0.25">
      <c r="A641" s="4">
        <v>43616</v>
      </c>
      <c r="B641" s="5">
        <v>0.37626113425925922</v>
      </c>
      <c r="C641" s="7">
        <v>1</v>
      </c>
      <c r="D641" s="6" t="s">
        <v>32</v>
      </c>
      <c r="G641" s="6">
        <v>1.11365</v>
      </c>
      <c r="H641" s="6">
        <v>22273.599999999999</v>
      </c>
      <c r="I641" s="7" t="s">
        <v>63</v>
      </c>
      <c r="J641" s="7" t="s">
        <v>65</v>
      </c>
      <c r="K641" s="7" t="s">
        <v>67</v>
      </c>
      <c r="L641" s="6">
        <v>1.11365</v>
      </c>
      <c r="M641" s="6">
        <v>1.11371</v>
      </c>
    </row>
    <row r="642" spans="1:13" s="6" customFormat="1" x14ac:dyDescent="0.25">
      <c r="A642" s="4">
        <v>43616</v>
      </c>
      <c r="B642" s="5">
        <v>0.37634212962962965</v>
      </c>
      <c r="C642" s="7">
        <v>1</v>
      </c>
      <c r="D642" s="6" t="s">
        <v>32</v>
      </c>
      <c r="G642" s="6">
        <v>1.11368</v>
      </c>
      <c r="H642" s="6">
        <v>33411.300000000003</v>
      </c>
      <c r="I642" s="7" t="s">
        <v>63</v>
      </c>
      <c r="J642" s="7" t="s">
        <v>65</v>
      </c>
      <c r="K642" s="7" t="s">
        <v>67</v>
      </c>
      <c r="L642" s="6">
        <v>1.11368</v>
      </c>
      <c r="M642" s="6">
        <v>1.11374</v>
      </c>
    </row>
    <row r="643" spans="1:13" s="6" customFormat="1" x14ac:dyDescent="0.25">
      <c r="A643" s="4">
        <v>43616</v>
      </c>
      <c r="B643" s="5">
        <v>0.45836732638888894</v>
      </c>
      <c r="C643" s="7">
        <v>1</v>
      </c>
      <c r="D643" s="6" t="s">
        <v>28</v>
      </c>
      <c r="G643" s="6">
        <v>0.88383</v>
      </c>
      <c r="H643" s="6">
        <v>1114.78</v>
      </c>
      <c r="I643" s="7" t="s">
        <v>63</v>
      </c>
      <c r="J643" s="7" t="s">
        <v>65</v>
      </c>
      <c r="K643" s="7" t="s">
        <v>66</v>
      </c>
      <c r="L643" s="6">
        <v>0.88383</v>
      </c>
      <c r="M643" s="6">
        <v>0.88383</v>
      </c>
    </row>
    <row r="644" spans="1:13" s="6" customFormat="1" x14ac:dyDescent="0.25">
      <c r="A644" s="4">
        <v>43616</v>
      </c>
      <c r="B644" s="5">
        <v>0.45869343750000002</v>
      </c>
      <c r="C644" s="7">
        <v>1</v>
      </c>
      <c r="D644" s="6" t="s">
        <v>27</v>
      </c>
      <c r="G644" s="6">
        <v>1.12063</v>
      </c>
      <c r="H644" s="6">
        <v>2229.54</v>
      </c>
      <c r="I644" s="7" t="s">
        <v>63</v>
      </c>
      <c r="J644" s="7" t="s">
        <v>65</v>
      </c>
      <c r="K644" s="7" t="s">
        <v>66</v>
      </c>
      <c r="L644" s="6">
        <v>1.12063</v>
      </c>
      <c r="M644" s="6">
        <v>1.1206499999999999</v>
      </c>
    </row>
    <row r="645" spans="1:13" s="6" customFormat="1" x14ac:dyDescent="0.25">
      <c r="A645" s="4">
        <v>43616</v>
      </c>
      <c r="B645" s="5">
        <v>0.45889859953703699</v>
      </c>
      <c r="C645" s="7">
        <v>1</v>
      </c>
      <c r="D645" s="6" t="s">
        <v>30</v>
      </c>
      <c r="G645" s="6">
        <v>1.7105999999999999</v>
      </c>
      <c r="H645" s="6">
        <v>5574.13</v>
      </c>
      <c r="I645" s="7" t="s">
        <v>63</v>
      </c>
      <c r="J645" s="7" t="s">
        <v>65</v>
      </c>
      <c r="K645" s="7" t="s">
        <v>66</v>
      </c>
      <c r="L645" s="6">
        <v>1.7105399999999999</v>
      </c>
      <c r="M645" s="6">
        <v>1.7105999999999999</v>
      </c>
    </row>
    <row r="646" spans="1:13" s="6" customFormat="1" x14ac:dyDescent="0.25">
      <c r="A646" s="4">
        <v>43616</v>
      </c>
      <c r="B646" s="5">
        <v>0.45896978009259254</v>
      </c>
      <c r="C646" s="7">
        <v>1</v>
      </c>
      <c r="D646" s="6" t="s">
        <v>38</v>
      </c>
      <c r="G646" s="6">
        <v>137.203</v>
      </c>
      <c r="H646" s="6">
        <v>6307.29</v>
      </c>
      <c r="I646" s="7" t="s">
        <v>63</v>
      </c>
      <c r="J646" s="7" t="s">
        <v>65</v>
      </c>
      <c r="K646" s="7" t="s">
        <v>67</v>
      </c>
      <c r="L646" s="6">
        <v>137.203</v>
      </c>
      <c r="M646" s="6">
        <v>137.21299999999999</v>
      </c>
    </row>
    <row r="647" spans="1:13" s="6" customFormat="1" x14ac:dyDescent="0.25">
      <c r="A647" s="4">
        <v>43616</v>
      </c>
      <c r="B647" s="5">
        <v>0.45906895833333333</v>
      </c>
      <c r="C647" s="7">
        <v>1</v>
      </c>
      <c r="D647" s="6" t="s">
        <v>10</v>
      </c>
      <c r="G647" s="6">
        <v>11701.5</v>
      </c>
      <c r="H647" s="6">
        <v>146768.18</v>
      </c>
      <c r="I647" s="7" t="s">
        <v>63</v>
      </c>
      <c r="J647" s="7" t="s">
        <v>65</v>
      </c>
      <c r="K647" s="7" t="s">
        <v>67</v>
      </c>
      <c r="L647" s="6">
        <v>11700</v>
      </c>
      <c r="M647" s="6">
        <v>11701.5</v>
      </c>
    </row>
    <row r="648" spans="1:13" s="6" customFormat="1" x14ac:dyDescent="0.25">
      <c r="A648" s="4">
        <v>43616</v>
      </c>
      <c r="B648" s="5">
        <v>0.45940789351851857</v>
      </c>
      <c r="C648" s="7">
        <v>1</v>
      </c>
      <c r="D648" s="6" t="s">
        <v>32</v>
      </c>
      <c r="G648" s="6">
        <v>1.11486</v>
      </c>
      <c r="H648" s="6">
        <v>5574.3</v>
      </c>
      <c r="I648" s="7" t="s">
        <v>63</v>
      </c>
      <c r="J648" s="7" t="s">
        <v>65</v>
      </c>
      <c r="K648" s="7" t="s">
        <v>66</v>
      </c>
      <c r="L648" s="6">
        <v>1.11486</v>
      </c>
      <c r="M648" s="6">
        <v>1.11487</v>
      </c>
    </row>
    <row r="649" spans="1:13" s="6" customFormat="1" x14ac:dyDescent="0.25">
      <c r="A649" s="4">
        <v>43616</v>
      </c>
      <c r="B649" s="5">
        <v>0.45952450231481484</v>
      </c>
      <c r="C649" s="7">
        <v>1</v>
      </c>
      <c r="D649" s="6" t="s">
        <v>12</v>
      </c>
      <c r="G649" s="6">
        <v>2760.25</v>
      </c>
      <c r="H649" s="6">
        <v>13801.25</v>
      </c>
      <c r="I649" s="7" t="s">
        <v>63</v>
      </c>
      <c r="J649" s="7" t="s">
        <v>65</v>
      </c>
      <c r="K649" s="7" t="s">
        <v>66</v>
      </c>
      <c r="L649" s="6">
        <v>2760.25</v>
      </c>
      <c r="M649" s="6">
        <v>2760.75</v>
      </c>
    </row>
    <row r="650" spans="1:13" s="6" customFormat="1" x14ac:dyDescent="0.25">
      <c r="A650" s="4">
        <v>43616</v>
      </c>
      <c r="B650" s="5">
        <v>0.54168422453703702</v>
      </c>
      <c r="C650" s="7">
        <v>1</v>
      </c>
      <c r="D650" s="6" t="s">
        <v>32</v>
      </c>
      <c r="E650" s="6">
        <f>AVERAGE(G650:G653)</f>
        <v>1.1146075</v>
      </c>
      <c r="F650" s="6">
        <f>SUM(H650:H653)</f>
        <v>81364.5</v>
      </c>
      <c r="G650" s="6">
        <v>1.11466</v>
      </c>
      <c r="H650" s="6">
        <v>33438.9</v>
      </c>
      <c r="I650" s="7" t="s">
        <v>63</v>
      </c>
      <c r="J650" s="7" t="s">
        <v>65</v>
      </c>
      <c r="K650" s="7" t="s">
        <v>67</v>
      </c>
      <c r="L650" s="6">
        <v>1.1146</v>
      </c>
      <c r="M650" s="6">
        <v>1.11466</v>
      </c>
    </row>
    <row r="651" spans="1:13" s="6" customFormat="1" x14ac:dyDescent="0.25">
      <c r="A651" s="4">
        <v>43616</v>
      </c>
      <c r="B651" s="5">
        <v>0.54212644675925925</v>
      </c>
      <c r="C651" s="7">
        <v>1</v>
      </c>
      <c r="D651" s="6" t="s">
        <v>32</v>
      </c>
      <c r="G651" s="6">
        <v>1.1146100000000001</v>
      </c>
      <c r="H651" s="6">
        <v>3343.7</v>
      </c>
      <c r="I651" s="7" t="s">
        <v>63</v>
      </c>
      <c r="J651" s="7" t="s">
        <v>65</v>
      </c>
      <c r="K651" s="7" t="s">
        <v>67</v>
      </c>
      <c r="L651" s="6">
        <v>1.1145400000000001</v>
      </c>
      <c r="M651" s="6">
        <v>1.11459</v>
      </c>
    </row>
    <row r="652" spans="1:13" s="6" customFormat="1" x14ac:dyDescent="0.25">
      <c r="A652" s="4">
        <v>43616</v>
      </c>
      <c r="B652" s="5">
        <v>0.5423574537037037</v>
      </c>
      <c r="C652" s="7">
        <v>1</v>
      </c>
      <c r="D652" s="6" t="s">
        <v>32</v>
      </c>
      <c r="G652" s="6">
        <v>1.1145799999999999</v>
      </c>
      <c r="H652" s="6">
        <v>22290.9</v>
      </c>
      <c r="I652" s="7" t="s">
        <v>63</v>
      </c>
      <c r="J652" s="7" t="s">
        <v>65</v>
      </c>
      <c r="K652" s="7" t="s">
        <v>67</v>
      </c>
      <c r="L652" s="6">
        <v>1.1145099999999999</v>
      </c>
      <c r="M652" s="6">
        <v>1.1145799999999999</v>
      </c>
    </row>
    <row r="653" spans="1:13" s="6" customFormat="1" x14ac:dyDescent="0.25">
      <c r="A653" s="4">
        <v>43616</v>
      </c>
      <c r="B653" s="5">
        <v>0.54238622685185189</v>
      </c>
      <c r="C653" s="7">
        <v>1</v>
      </c>
      <c r="D653" s="6" t="s">
        <v>32</v>
      </c>
      <c r="G653" s="6">
        <v>1.1145799999999999</v>
      </c>
      <c r="H653" s="6">
        <v>22291</v>
      </c>
      <c r="I653" s="7" t="s">
        <v>63</v>
      </c>
      <c r="J653" s="7" t="s">
        <v>65</v>
      </c>
      <c r="K653" s="7" t="s">
        <v>67</v>
      </c>
      <c r="L653" s="6">
        <v>1.11452</v>
      </c>
      <c r="M653" s="6">
        <v>1.1145799999999999</v>
      </c>
    </row>
    <row r="654" spans="1:13" s="6" customFormat="1" x14ac:dyDescent="0.25">
      <c r="A654" s="4">
        <v>43616</v>
      </c>
      <c r="B654" s="5">
        <v>0.62531086805555558</v>
      </c>
      <c r="C654" s="7">
        <v>1</v>
      </c>
      <c r="D654" s="6" t="s">
        <v>10</v>
      </c>
      <c r="E654" s="6">
        <f>AVERAGE(G654:G655,G660)</f>
        <v>11696.5</v>
      </c>
      <c r="F654" s="6">
        <f>SUM(H654:H655,H660)</f>
        <v>456710.47000000003</v>
      </c>
      <c r="G654" s="6">
        <v>11697</v>
      </c>
      <c r="H654" s="6">
        <v>130507.52</v>
      </c>
      <c r="I654" s="7" t="s">
        <v>63</v>
      </c>
      <c r="J654" s="7" t="s">
        <v>65</v>
      </c>
      <c r="K654" s="7" t="s">
        <v>67</v>
      </c>
      <c r="L654" s="6">
        <v>11697</v>
      </c>
      <c r="M654" s="6">
        <v>11698.5</v>
      </c>
    </row>
    <row r="655" spans="1:13" s="6" customFormat="1" x14ac:dyDescent="0.25">
      <c r="A655" s="4">
        <v>43616</v>
      </c>
      <c r="B655" s="5">
        <v>0.62585502314814812</v>
      </c>
      <c r="C655" s="7">
        <v>1</v>
      </c>
      <c r="D655" s="6" t="s">
        <v>10</v>
      </c>
      <c r="G655" s="6">
        <v>11695.5</v>
      </c>
      <c r="H655" s="6">
        <v>130475</v>
      </c>
      <c r="I655" s="7" t="s">
        <v>63</v>
      </c>
      <c r="J655" s="7" t="s">
        <v>65</v>
      </c>
      <c r="K655" s="7" t="s">
        <v>67</v>
      </c>
      <c r="L655" s="6">
        <v>11695.5</v>
      </c>
      <c r="M655" s="6">
        <v>11696.5</v>
      </c>
    </row>
    <row r="656" spans="1:13" s="6" customFormat="1" x14ac:dyDescent="0.25">
      <c r="A656" s="4">
        <v>43616</v>
      </c>
      <c r="B656" s="5">
        <v>0.62588513888888886</v>
      </c>
      <c r="C656" s="7">
        <v>1</v>
      </c>
      <c r="D656" s="6" t="s">
        <v>56</v>
      </c>
      <c r="G656" s="6">
        <v>1297.0999999999999</v>
      </c>
      <c r="H656" s="6">
        <v>2594.1999999999998</v>
      </c>
      <c r="I656" s="7" t="s">
        <v>63</v>
      </c>
      <c r="J656" s="7" t="s">
        <v>65</v>
      </c>
      <c r="K656" s="7" t="s">
        <v>66</v>
      </c>
      <c r="L656" s="6">
        <v>1297.0999999999999</v>
      </c>
      <c r="M656" s="6">
        <v>1297.18</v>
      </c>
    </row>
    <row r="657" spans="1:13" s="6" customFormat="1" x14ac:dyDescent="0.25">
      <c r="A657" s="4">
        <v>43616</v>
      </c>
      <c r="B657" s="5">
        <v>0.62599108796296299</v>
      </c>
      <c r="C657" s="7">
        <v>1</v>
      </c>
      <c r="D657" s="6" t="s">
        <v>51</v>
      </c>
      <c r="E657" s="6">
        <f>AVERAGE(G657:G658)</f>
        <v>5.8392599999999995</v>
      </c>
      <c r="F657" s="6">
        <f>SUM(H657:H658)</f>
        <v>102000</v>
      </c>
      <c r="G657" s="6">
        <v>5.8372299999999999</v>
      </c>
      <c r="H657" s="6">
        <v>51000</v>
      </c>
      <c r="I657" s="7" t="s">
        <v>63</v>
      </c>
      <c r="J657" s="7" t="s">
        <v>65</v>
      </c>
      <c r="K657" s="7" t="s">
        <v>67</v>
      </c>
      <c r="L657" s="6">
        <v>5.8361700000000001</v>
      </c>
      <c r="M657" s="6">
        <v>5.8372299999999999</v>
      </c>
    </row>
    <row r="658" spans="1:13" s="6" customFormat="1" x14ac:dyDescent="0.25">
      <c r="A658" s="4">
        <v>43616</v>
      </c>
      <c r="B658" s="5">
        <v>0.62607737268518515</v>
      </c>
      <c r="C658" s="7">
        <v>1</v>
      </c>
      <c r="D658" s="6" t="s">
        <v>51</v>
      </c>
      <c r="G658" s="6">
        <v>5.8412899999999999</v>
      </c>
      <c r="H658" s="6">
        <v>51000</v>
      </c>
      <c r="I658" s="7" t="s">
        <v>63</v>
      </c>
      <c r="J658" s="7" t="s">
        <v>65</v>
      </c>
      <c r="K658" s="7" t="s">
        <v>67</v>
      </c>
      <c r="L658" s="6">
        <v>5.8412899999999999</v>
      </c>
      <c r="M658" s="6">
        <v>5.8421599999999998</v>
      </c>
    </row>
    <row r="659" spans="1:13" s="6" customFormat="1" x14ac:dyDescent="0.25">
      <c r="A659" s="4">
        <v>43616</v>
      </c>
      <c r="B659" s="5">
        <v>0.62612475694444447</v>
      </c>
      <c r="C659" s="7">
        <v>1</v>
      </c>
      <c r="D659" s="6" t="s">
        <v>40</v>
      </c>
      <c r="G659" s="6">
        <v>1.2580100000000001</v>
      </c>
      <c r="H659" s="6">
        <v>6290.19</v>
      </c>
      <c r="I659" s="7" t="s">
        <v>63</v>
      </c>
      <c r="J659" s="7" t="s">
        <v>65</v>
      </c>
      <c r="K659" s="7" t="s">
        <v>67</v>
      </c>
      <c r="L659" s="6">
        <v>1.2580100000000001</v>
      </c>
      <c r="M659" s="6">
        <v>1.25807</v>
      </c>
    </row>
    <row r="660" spans="1:13" s="6" customFormat="1" x14ac:dyDescent="0.25">
      <c r="A660" s="4">
        <v>43616</v>
      </c>
      <c r="B660" s="5">
        <v>0.62627384259259256</v>
      </c>
      <c r="C660" s="7">
        <v>1</v>
      </c>
      <c r="D660" s="6" t="s">
        <v>10</v>
      </c>
      <c r="G660" s="6">
        <v>11697</v>
      </c>
      <c r="H660" s="6">
        <v>195727.95</v>
      </c>
      <c r="I660" s="7" t="s">
        <v>63</v>
      </c>
      <c r="J660" s="7" t="s">
        <v>65</v>
      </c>
      <c r="K660" s="7" t="s">
        <v>67</v>
      </c>
      <c r="L660" s="6">
        <v>11697</v>
      </c>
      <c r="M660" s="6">
        <v>11698.5</v>
      </c>
    </row>
    <row r="661" spans="1:13" s="6" customFormat="1" x14ac:dyDescent="0.25">
      <c r="A661" s="4">
        <v>43619</v>
      </c>
      <c r="B661" s="5">
        <v>0.37514011574074074</v>
      </c>
      <c r="C661" s="7">
        <v>1</v>
      </c>
      <c r="D661" s="6" t="s">
        <v>41</v>
      </c>
      <c r="G661" s="6">
        <v>7095.5</v>
      </c>
      <c r="H661" s="6">
        <v>56764</v>
      </c>
      <c r="I661" s="7" t="s">
        <v>63</v>
      </c>
      <c r="J661" s="7" t="s">
        <v>65</v>
      </c>
      <c r="K661" s="7" t="s">
        <v>67</v>
      </c>
      <c r="L661" s="6">
        <v>7095</v>
      </c>
      <c r="M661" s="6">
        <v>7095.5</v>
      </c>
    </row>
    <row r="662" spans="1:13" s="6" customFormat="1" x14ac:dyDescent="0.25">
      <c r="A662" s="4">
        <v>43619</v>
      </c>
      <c r="B662" s="5">
        <v>0.37527004629629629</v>
      </c>
      <c r="C662" s="7">
        <v>1</v>
      </c>
      <c r="D662" s="6" t="s">
        <v>50</v>
      </c>
      <c r="G662" s="6">
        <v>65.564400000000006</v>
      </c>
      <c r="H662" s="6">
        <v>100000</v>
      </c>
      <c r="I662" s="7" t="s">
        <v>63</v>
      </c>
      <c r="J662" s="7" t="s">
        <v>65</v>
      </c>
      <c r="K662" s="7" t="s">
        <v>67</v>
      </c>
      <c r="L662" s="6">
        <v>65.514300000000006</v>
      </c>
      <c r="M662" s="6">
        <v>65.554460000000006</v>
      </c>
    </row>
    <row r="663" spans="1:13" s="6" customFormat="1" x14ac:dyDescent="0.25">
      <c r="A663" s="4">
        <v>43619</v>
      </c>
      <c r="B663" s="5">
        <v>0.3756276736111111</v>
      </c>
      <c r="C663" s="7">
        <v>1</v>
      </c>
      <c r="D663" s="6" t="s">
        <v>51</v>
      </c>
      <c r="G663" s="6">
        <v>5.8509900000000004</v>
      </c>
      <c r="H663" s="6">
        <v>13000</v>
      </c>
      <c r="I663" s="7" t="s">
        <v>63</v>
      </c>
      <c r="J663" s="7" t="s">
        <v>65</v>
      </c>
      <c r="K663" s="7" t="s">
        <v>67</v>
      </c>
      <c r="L663" s="6">
        <v>5.84985</v>
      </c>
      <c r="M663" s="6">
        <v>5.8509900000000004</v>
      </c>
    </row>
    <row r="664" spans="1:13" s="6" customFormat="1" x14ac:dyDescent="0.25">
      <c r="A664" s="4">
        <v>43619</v>
      </c>
      <c r="B664" s="5">
        <v>0.37574920138888884</v>
      </c>
      <c r="C664" s="7">
        <v>1</v>
      </c>
      <c r="D664" s="6" t="s">
        <v>11</v>
      </c>
      <c r="G664" s="6">
        <v>19680</v>
      </c>
      <c r="H664" s="6">
        <v>43936.58</v>
      </c>
      <c r="I664" s="7" t="s">
        <v>63</v>
      </c>
      <c r="J664" s="7" t="s">
        <v>65</v>
      </c>
      <c r="K664" s="7" t="s">
        <v>67</v>
      </c>
      <c r="L664" s="6">
        <v>19680</v>
      </c>
      <c r="M664" s="6">
        <v>19690</v>
      </c>
    </row>
    <row r="665" spans="1:13" s="6" customFormat="1" x14ac:dyDescent="0.25">
      <c r="A665" s="4">
        <v>43619</v>
      </c>
      <c r="B665" s="5">
        <v>0.37577126157407409</v>
      </c>
      <c r="C665" s="7">
        <v>1</v>
      </c>
      <c r="D665" s="6" t="s">
        <v>40</v>
      </c>
      <c r="G665" s="6">
        <v>1.2632000000000001</v>
      </c>
      <c r="H665" s="6">
        <v>37896</v>
      </c>
      <c r="I665" s="7" t="s">
        <v>63</v>
      </c>
      <c r="J665" s="7" t="s">
        <v>65</v>
      </c>
      <c r="K665" s="7" t="s">
        <v>66</v>
      </c>
      <c r="L665" s="6">
        <v>1.26319</v>
      </c>
      <c r="M665" s="6">
        <v>1.2632000000000001</v>
      </c>
    </row>
    <row r="666" spans="1:13" s="6" customFormat="1" x14ac:dyDescent="0.25">
      <c r="A666" s="4">
        <v>43619</v>
      </c>
      <c r="B666" s="5">
        <v>0.37583349537037036</v>
      </c>
      <c r="C666" s="7">
        <v>1</v>
      </c>
      <c r="D666" s="6" t="s">
        <v>10</v>
      </c>
      <c r="G666" s="6">
        <v>11660.5</v>
      </c>
      <c r="H666" s="6">
        <v>146430.37</v>
      </c>
      <c r="I666" s="7" t="s">
        <v>63</v>
      </c>
      <c r="J666" s="7" t="s">
        <v>65</v>
      </c>
      <c r="K666" s="7" t="s">
        <v>67</v>
      </c>
      <c r="L666" s="6">
        <v>11660.5</v>
      </c>
      <c r="M666" s="6">
        <v>11662</v>
      </c>
    </row>
    <row r="667" spans="1:13" s="6" customFormat="1" x14ac:dyDescent="0.25">
      <c r="A667" s="4">
        <v>43619</v>
      </c>
      <c r="B667" s="5">
        <v>0.45866895833333338</v>
      </c>
      <c r="C667" s="7">
        <v>1</v>
      </c>
      <c r="D667" s="6" t="s">
        <v>10</v>
      </c>
      <c r="G667" s="6">
        <v>11678.5</v>
      </c>
      <c r="H667" s="6">
        <v>3264.17</v>
      </c>
      <c r="I667" s="7" t="s">
        <v>63</v>
      </c>
      <c r="J667" s="7" t="s">
        <v>65</v>
      </c>
      <c r="K667" s="7" t="s">
        <v>66</v>
      </c>
      <c r="L667" s="6">
        <v>11677</v>
      </c>
      <c r="M667" s="6">
        <v>11678.5</v>
      </c>
    </row>
    <row r="668" spans="1:13" s="6" customFormat="1" x14ac:dyDescent="0.25">
      <c r="A668" s="4">
        <v>43619</v>
      </c>
      <c r="B668" s="5">
        <v>0.45900748842592592</v>
      </c>
      <c r="C668" s="7">
        <v>1</v>
      </c>
      <c r="D668" s="6" t="s">
        <v>28</v>
      </c>
      <c r="G668" s="6">
        <v>0.88451000000000002</v>
      </c>
      <c r="H668" s="6">
        <v>1118.06</v>
      </c>
      <c r="I668" s="7" t="s">
        <v>63</v>
      </c>
      <c r="J668" s="7" t="s">
        <v>65</v>
      </c>
      <c r="K668" s="7" t="s">
        <v>66</v>
      </c>
      <c r="L668" s="6">
        <v>0.88451000000000002</v>
      </c>
      <c r="M668" s="6">
        <v>0.88451000000000002</v>
      </c>
    </row>
    <row r="669" spans="1:13" s="6" customFormat="1" x14ac:dyDescent="0.25">
      <c r="A669" s="4">
        <v>43619</v>
      </c>
      <c r="B669" s="5">
        <v>0.45913738425925926</v>
      </c>
      <c r="C669" s="7">
        <v>1</v>
      </c>
      <c r="D669" s="6" t="s">
        <v>24</v>
      </c>
      <c r="G669" s="6">
        <v>108.625</v>
      </c>
      <c r="H669" s="6">
        <v>2006.69</v>
      </c>
      <c r="I669" s="7" t="s">
        <v>63</v>
      </c>
      <c r="J669" s="7" t="s">
        <v>65</v>
      </c>
      <c r="K669" s="7" t="s">
        <v>66</v>
      </c>
      <c r="L669" s="6">
        <v>108.62</v>
      </c>
      <c r="M669" s="6">
        <v>108.625</v>
      </c>
    </row>
    <row r="670" spans="1:13" s="6" customFormat="1" x14ac:dyDescent="0.25">
      <c r="A670" s="4">
        <v>43619</v>
      </c>
      <c r="B670" s="5">
        <v>0.45951443287037036</v>
      </c>
      <c r="C670" s="7">
        <v>1</v>
      </c>
      <c r="D670" s="6" t="s">
        <v>32</v>
      </c>
      <c r="E670" s="6">
        <f>AVERAGE(G670:G671)</f>
        <v>1.1181700000000001</v>
      </c>
      <c r="F670" s="6">
        <f>SUM(H670:H671)</f>
        <v>44725.599999999999</v>
      </c>
      <c r="G670" s="6">
        <v>1.11826</v>
      </c>
      <c r="H670" s="6">
        <v>11182.6</v>
      </c>
      <c r="I670" s="7" t="s">
        <v>63</v>
      </c>
      <c r="J670" s="7" t="s">
        <v>65</v>
      </c>
      <c r="K670" s="7" t="s">
        <v>66</v>
      </c>
      <c r="L670" s="6">
        <v>1.11826</v>
      </c>
      <c r="M670" s="6">
        <v>1.11826</v>
      </c>
    </row>
    <row r="671" spans="1:13" s="6" customFormat="1" x14ac:dyDescent="0.25">
      <c r="A671" s="4">
        <v>43619</v>
      </c>
      <c r="B671" s="5">
        <v>0.4597087962962963</v>
      </c>
      <c r="C671" s="7">
        <v>1</v>
      </c>
      <c r="D671" s="6" t="s">
        <v>32</v>
      </c>
      <c r="G671" s="6">
        <v>1.11808</v>
      </c>
      <c r="H671" s="6">
        <v>33543</v>
      </c>
      <c r="I671" s="7" t="s">
        <v>63</v>
      </c>
      <c r="J671" s="7" t="s">
        <v>65</v>
      </c>
      <c r="K671" s="7" t="s">
        <v>67</v>
      </c>
      <c r="L671" s="6">
        <v>1.11808</v>
      </c>
      <c r="M671" s="6">
        <v>1.11812</v>
      </c>
    </row>
    <row r="672" spans="1:13" s="6" customFormat="1" x14ac:dyDescent="0.25">
      <c r="A672" s="4">
        <v>43619</v>
      </c>
      <c r="B672" s="5">
        <v>0.5428393402777778</v>
      </c>
      <c r="C672" s="7">
        <v>1</v>
      </c>
      <c r="D672" s="6" t="s">
        <v>40</v>
      </c>
      <c r="E672" s="6">
        <f>AVERAGE(G672:G677)</f>
        <v>1.2645600000000001</v>
      </c>
      <c r="F672" s="6">
        <f>SUM(H672:H677)</f>
        <v>48053.350000000006</v>
      </c>
      <c r="G672" s="6">
        <v>1.2646500000000001</v>
      </c>
      <c r="H672" s="6">
        <v>12646.5</v>
      </c>
      <c r="I672" s="7" t="s">
        <v>63</v>
      </c>
      <c r="J672" s="7" t="s">
        <v>65</v>
      </c>
      <c r="K672" s="7" t="s">
        <v>67</v>
      </c>
      <c r="L672" s="6">
        <v>1.2645200000000001</v>
      </c>
      <c r="M672" s="6">
        <v>1.2645999999999999</v>
      </c>
    </row>
    <row r="673" spans="1:13" s="6" customFormat="1" x14ac:dyDescent="0.25">
      <c r="A673" s="4">
        <v>43619</v>
      </c>
      <c r="B673" s="5">
        <v>0.5428423726851852</v>
      </c>
      <c r="C673" s="7">
        <v>1</v>
      </c>
      <c r="D673" s="6" t="s">
        <v>40</v>
      </c>
      <c r="G673" s="6">
        <v>1.2646500000000001</v>
      </c>
      <c r="H673" s="6">
        <v>10116.6</v>
      </c>
      <c r="I673" s="7" t="s">
        <v>63</v>
      </c>
      <c r="J673" s="7" t="s">
        <v>65</v>
      </c>
      <c r="K673" s="7" t="s">
        <v>67</v>
      </c>
      <c r="L673" s="6">
        <v>1.2645200000000001</v>
      </c>
      <c r="M673" s="6">
        <v>1.2645999999999999</v>
      </c>
    </row>
    <row r="674" spans="1:13" s="6" customFormat="1" x14ac:dyDescent="0.25">
      <c r="A674" s="4">
        <v>43619</v>
      </c>
      <c r="B674" s="5">
        <v>0.54284545138888884</v>
      </c>
      <c r="C674" s="7">
        <v>1</v>
      </c>
      <c r="D674" s="6" t="s">
        <v>40</v>
      </c>
      <c r="G674" s="6">
        <v>1.2646500000000001</v>
      </c>
      <c r="H674" s="6">
        <v>1264.58</v>
      </c>
      <c r="I674" s="7" t="s">
        <v>63</v>
      </c>
      <c r="J674" s="7" t="s">
        <v>65</v>
      </c>
      <c r="K674" s="7" t="s">
        <v>67</v>
      </c>
      <c r="L674" s="6">
        <v>1.2645200000000001</v>
      </c>
      <c r="M674" s="6">
        <v>1.2645999999999999</v>
      </c>
    </row>
    <row r="675" spans="1:13" s="6" customFormat="1" x14ac:dyDescent="0.25">
      <c r="A675" s="4">
        <v>43619</v>
      </c>
      <c r="B675" s="5">
        <v>0.54289285879629634</v>
      </c>
      <c r="C675" s="7">
        <v>1</v>
      </c>
      <c r="D675" s="6" t="s">
        <v>40</v>
      </c>
      <c r="G675" s="6">
        <v>1.26447</v>
      </c>
      <c r="H675" s="6">
        <v>10116.42</v>
      </c>
      <c r="I675" s="7" t="s">
        <v>63</v>
      </c>
      <c r="J675" s="7" t="s">
        <v>65</v>
      </c>
      <c r="K675" s="7" t="s">
        <v>67</v>
      </c>
      <c r="L675" s="6">
        <v>1.2645200000000001</v>
      </c>
      <c r="M675" s="6">
        <v>1.2645900000000001</v>
      </c>
    </row>
    <row r="676" spans="1:13" s="6" customFormat="1" x14ac:dyDescent="0.25">
      <c r="A676" s="4">
        <v>43619</v>
      </c>
      <c r="B676" s="5">
        <v>0.5428959143518518</v>
      </c>
      <c r="C676" s="7">
        <v>1</v>
      </c>
      <c r="D676" s="6" t="s">
        <v>40</v>
      </c>
      <c r="G676" s="6">
        <v>1.26447</v>
      </c>
      <c r="H676" s="6">
        <v>12644.7</v>
      </c>
      <c r="I676" s="7" t="s">
        <v>63</v>
      </c>
      <c r="J676" s="7" t="s">
        <v>65</v>
      </c>
      <c r="K676" s="7" t="s">
        <v>67</v>
      </c>
      <c r="L676" s="6">
        <v>1.2645200000000001</v>
      </c>
      <c r="M676" s="6">
        <v>1.26458</v>
      </c>
    </row>
    <row r="677" spans="1:13" s="6" customFormat="1" x14ac:dyDescent="0.25">
      <c r="A677" s="4">
        <v>43619</v>
      </c>
      <c r="B677" s="5">
        <v>0.54289899305555556</v>
      </c>
      <c r="C677" s="7">
        <v>1</v>
      </c>
      <c r="D677" s="6" t="s">
        <v>40</v>
      </c>
      <c r="G677" s="6">
        <v>1.26447</v>
      </c>
      <c r="H677" s="6">
        <v>1264.55</v>
      </c>
      <c r="I677" s="7" t="s">
        <v>63</v>
      </c>
      <c r="J677" s="7" t="s">
        <v>65</v>
      </c>
      <c r="K677" s="7" t="s">
        <v>67</v>
      </c>
      <c r="L677" s="6">
        <v>1.2645200000000001</v>
      </c>
      <c r="M677" s="6">
        <v>1.26458</v>
      </c>
    </row>
    <row r="678" spans="1:13" s="6" customFormat="1" x14ac:dyDescent="0.25">
      <c r="A678" s="4">
        <v>43619</v>
      </c>
      <c r="B678" s="5">
        <v>0.54297099537037041</v>
      </c>
      <c r="C678" s="7">
        <v>1</v>
      </c>
      <c r="D678" s="6" t="s">
        <v>30</v>
      </c>
      <c r="G678" s="6">
        <v>1.7044900000000001</v>
      </c>
      <c r="H678" s="6">
        <v>1118.46</v>
      </c>
      <c r="I678" s="7" t="s">
        <v>63</v>
      </c>
      <c r="J678" s="7" t="s">
        <v>65</v>
      </c>
      <c r="K678" s="7" t="s">
        <v>67</v>
      </c>
      <c r="L678" s="6">
        <v>1.7042999999999999</v>
      </c>
      <c r="M678" s="6">
        <v>1.7044600000000001</v>
      </c>
    </row>
    <row r="679" spans="1:13" s="6" customFormat="1" x14ac:dyDescent="0.25">
      <c r="A679" s="4">
        <v>43619</v>
      </c>
      <c r="B679" s="5">
        <v>0.62708858796296296</v>
      </c>
      <c r="C679" s="7">
        <v>1</v>
      </c>
      <c r="D679" s="6" t="s">
        <v>56</v>
      </c>
      <c r="G679" s="6">
        <v>1315.31</v>
      </c>
      <c r="H679" s="6">
        <v>1315.31</v>
      </c>
      <c r="I679" s="7" t="s">
        <v>63</v>
      </c>
      <c r="J679" s="7" t="s">
        <v>65</v>
      </c>
      <c r="K679" s="7" t="s">
        <v>66</v>
      </c>
      <c r="L679" s="6">
        <v>1315.31</v>
      </c>
      <c r="M679" s="6">
        <v>1315.37</v>
      </c>
    </row>
    <row r="680" spans="1:13" s="6" customFormat="1" x14ac:dyDescent="0.25">
      <c r="A680" s="4">
        <v>43620</v>
      </c>
      <c r="B680" s="5">
        <v>0.37649222222222223</v>
      </c>
      <c r="C680" s="7">
        <v>1</v>
      </c>
      <c r="D680" s="6" t="s">
        <v>32</v>
      </c>
      <c r="G680" s="6">
        <v>1.12696</v>
      </c>
      <c r="H680" s="6">
        <v>3380.64</v>
      </c>
      <c r="I680" s="7" t="s">
        <v>63</v>
      </c>
      <c r="J680" s="7" t="s">
        <v>65</v>
      </c>
      <c r="K680" s="7" t="s">
        <v>67</v>
      </c>
      <c r="L680" s="6">
        <v>1.1268499999999999</v>
      </c>
      <c r="M680" s="6">
        <v>1.1269100000000001</v>
      </c>
    </row>
    <row r="681" spans="1:13" s="6" customFormat="1" x14ac:dyDescent="0.25">
      <c r="A681" s="4">
        <v>43620</v>
      </c>
      <c r="B681" s="5">
        <v>0.45837415509259261</v>
      </c>
      <c r="C681" s="7">
        <v>1</v>
      </c>
      <c r="D681" s="6" t="s">
        <v>32</v>
      </c>
      <c r="G681" s="6">
        <v>1.1248199999999999</v>
      </c>
      <c r="H681" s="6">
        <v>22496.400000000001</v>
      </c>
      <c r="I681" s="7" t="s">
        <v>63</v>
      </c>
      <c r="J681" s="7" t="s">
        <v>65</v>
      </c>
      <c r="K681" s="7" t="s">
        <v>66</v>
      </c>
      <c r="L681" s="6">
        <v>1.1248199999999999</v>
      </c>
      <c r="M681" s="6">
        <v>1.1248100000000001</v>
      </c>
    </row>
    <row r="682" spans="1:13" s="6" customFormat="1" x14ac:dyDescent="0.25">
      <c r="A682" s="4">
        <v>43620</v>
      </c>
      <c r="B682" s="5">
        <v>0.5419410185185185</v>
      </c>
      <c r="C682" s="7">
        <v>1</v>
      </c>
      <c r="D682" s="6" t="s">
        <v>10</v>
      </c>
      <c r="G682" s="6">
        <v>11886.5</v>
      </c>
      <c r="H682" s="6">
        <v>6690.76</v>
      </c>
      <c r="I682" s="7" t="s">
        <v>63</v>
      </c>
      <c r="J682" s="7" t="s">
        <v>65</v>
      </c>
      <c r="K682" s="7" t="s">
        <v>66</v>
      </c>
      <c r="L682" s="6">
        <v>11886.5</v>
      </c>
      <c r="M682" s="6">
        <v>11887.5</v>
      </c>
    </row>
    <row r="683" spans="1:13" s="6" customFormat="1" x14ac:dyDescent="0.25">
      <c r="A683" s="4">
        <v>43620</v>
      </c>
      <c r="B683" s="5">
        <v>0.54284755787037031</v>
      </c>
      <c r="C683" s="7">
        <v>1</v>
      </c>
      <c r="D683" s="6" t="s">
        <v>2</v>
      </c>
      <c r="E683" s="6">
        <f>AVERAGE(G683:G685)</f>
        <v>52.65</v>
      </c>
      <c r="F683" s="6">
        <f>SUM(H683:H685)</f>
        <v>3159</v>
      </c>
      <c r="G683" s="6">
        <v>52.65</v>
      </c>
      <c r="H683" s="6">
        <v>1053</v>
      </c>
      <c r="I683" s="7" t="s">
        <v>63</v>
      </c>
      <c r="J683" s="7" t="s">
        <v>65</v>
      </c>
      <c r="K683" s="7" t="s">
        <v>66</v>
      </c>
      <c r="L683" s="6">
        <v>52.63</v>
      </c>
      <c r="M683" s="6">
        <v>52.65</v>
      </c>
    </row>
    <row r="684" spans="1:13" s="6" customFormat="1" x14ac:dyDescent="0.25">
      <c r="A684" s="4">
        <v>43620</v>
      </c>
      <c r="B684" s="5">
        <v>0.54284802083333339</v>
      </c>
      <c r="C684" s="7">
        <v>1</v>
      </c>
      <c r="D684" s="6" t="s">
        <v>2</v>
      </c>
      <c r="G684" s="6">
        <v>52.65</v>
      </c>
      <c r="H684" s="6">
        <v>1053</v>
      </c>
      <c r="I684" s="7" t="s">
        <v>63</v>
      </c>
      <c r="J684" s="7" t="s">
        <v>65</v>
      </c>
      <c r="K684" s="7" t="s">
        <v>66</v>
      </c>
      <c r="L684" s="6">
        <v>52.63</v>
      </c>
      <c r="M684" s="6">
        <v>52.65</v>
      </c>
    </row>
    <row r="685" spans="1:13" s="6" customFormat="1" x14ac:dyDescent="0.25">
      <c r="A685" s="4">
        <v>43620</v>
      </c>
      <c r="B685" s="5">
        <v>0.54284802083333339</v>
      </c>
      <c r="C685" s="7">
        <v>1</v>
      </c>
      <c r="D685" s="6" t="s">
        <v>2</v>
      </c>
      <c r="G685" s="6">
        <v>52.65</v>
      </c>
      <c r="H685" s="6">
        <v>1053</v>
      </c>
      <c r="I685" s="7" t="s">
        <v>63</v>
      </c>
      <c r="J685" s="7" t="s">
        <v>65</v>
      </c>
      <c r="K685" s="7" t="s">
        <v>66</v>
      </c>
      <c r="L685" s="6">
        <v>52.63</v>
      </c>
      <c r="M685" s="6">
        <v>52.65</v>
      </c>
    </row>
    <row r="686" spans="1:13" s="6" customFormat="1" x14ac:dyDescent="0.25">
      <c r="A686" s="4">
        <v>43620</v>
      </c>
      <c r="B686" s="5">
        <v>0.62613995370370368</v>
      </c>
      <c r="C686" s="7">
        <v>1</v>
      </c>
      <c r="D686" s="6" t="s">
        <v>8</v>
      </c>
      <c r="G686" s="6">
        <v>341.77</v>
      </c>
      <c r="H686" s="6">
        <v>383.98</v>
      </c>
      <c r="I686" s="7" t="s">
        <v>63</v>
      </c>
      <c r="J686" s="7" t="s">
        <v>65</v>
      </c>
      <c r="K686" s="7" t="s">
        <v>66</v>
      </c>
      <c r="L686" s="6">
        <v>341.48</v>
      </c>
      <c r="M686" s="6">
        <v>341.77</v>
      </c>
    </row>
    <row r="687" spans="1:13" s="6" customFormat="1" x14ac:dyDescent="0.25">
      <c r="A687" s="4">
        <v>43621</v>
      </c>
      <c r="B687" s="5">
        <v>0.37618571759259262</v>
      </c>
      <c r="C687" s="7">
        <v>1</v>
      </c>
      <c r="D687" s="6" t="s">
        <v>32</v>
      </c>
      <c r="G687" s="6">
        <v>1.1261699999999999</v>
      </c>
      <c r="H687" s="6">
        <v>112618.5</v>
      </c>
      <c r="I687" s="7" t="s">
        <v>63</v>
      </c>
      <c r="J687" s="7" t="s">
        <v>65</v>
      </c>
      <c r="K687" s="7" t="s">
        <v>67</v>
      </c>
      <c r="L687" s="6">
        <v>1.1261699999999999</v>
      </c>
      <c r="M687" s="6">
        <v>1.1262000000000001</v>
      </c>
    </row>
    <row r="688" spans="1:13" s="6" customFormat="1" x14ac:dyDescent="0.25">
      <c r="A688" s="4">
        <v>43621</v>
      </c>
      <c r="B688" s="5">
        <v>0.45836641203703704</v>
      </c>
      <c r="C688" s="7">
        <v>1</v>
      </c>
      <c r="D688" s="6" t="s">
        <v>40</v>
      </c>
      <c r="G688" s="6">
        <v>1.2714000000000001</v>
      </c>
      <c r="H688" s="6">
        <v>1271.43</v>
      </c>
      <c r="I688" s="7" t="s">
        <v>63</v>
      </c>
      <c r="J688" s="7" t="s">
        <v>65</v>
      </c>
      <c r="K688" s="7" t="s">
        <v>67</v>
      </c>
      <c r="L688" s="6">
        <v>1.27142</v>
      </c>
      <c r="M688" s="6">
        <v>1.2715000000000001</v>
      </c>
    </row>
    <row r="689" spans="1:13" s="6" customFormat="1" x14ac:dyDescent="0.25">
      <c r="A689" s="4">
        <v>43621</v>
      </c>
      <c r="B689" s="5">
        <v>0.45848943287037036</v>
      </c>
      <c r="C689" s="7">
        <v>1</v>
      </c>
      <c r="D689" s="6" t="s">
        <v>38</v>
      </c>
      <c r="G689" s="6">
        <v>137.65199999999999</v>
      </c>
      <c r="H689" s="6">
        <v>8901.59</v>
      </c>
      <c r="I689" s="7" t="s">
        <v>63</v>
      </c>
      <c r="J689" s="7" t="s">
        <v>65</v>
      </c>
      <c r="K689" s="7" t="s">
        <v>67</v>
      </c>
      <c r="L689" s="6">
        <v>137.65</v>
      </c>
      <c r="M689" s="6">
        <v>137.65199999999999</v>
      </c>
    </row>
    <row r="690" spans="1:13" s="6" customFormat="1" x14ac:dyDescent="0.25">
      <c r="A690" s="4">
        <v>43621</v>
      </c>
      <c r="B690" s="5">
        <v>0.45855177083333332</v>
      </c>
      <c r="C690" s="7">
        <v>1</v>
      </c>
      <c r="D690" s="6" t="s">
        <v>12</v>
      </c>
      <c r="G690" s="6">
        <v>2813.25</v>
      </c>
      <c r="H690" s="6">
        <v>1406.63</v>
      </c>
      <c r="I690" s="7" t="s">
        <v>63</v>
      </c>
      <c r="J690" s="7" t="s">
        <v>65</v>
      </c>
      <c r="K690" s="7" t="s">
        <v>66</v>
      </c>
      <c r="L690" s="6">
        <v>2813.25</v>
      </c>
      <c r="M690" s="6">
        <v>2813.75</v>
      </c>
    </row>
    <row r="691" spans="1:13" s="6" customFormat="1" x14ac:dyDescent="0.25">
      <c r="A691" s="4">
        <v>43621</v>
      </c>
      <c r="B691" s="5">
        <v>0.45881351851851848</v>
      </c>
      <c r="C691" s="7">
        <v>1</v>
      </c>
      <c r="D691" s="6" t="s">
        <v>10</v>
      </c>
      <c r="G691" s="6">
        <v>11998</v>
      </c>
      <c r="H691" s="6">
        <v>13531.94</v>
      </c>
      <c r="I691" s="7" t="s">
        <v>63</v>
      </c>
      <c r="J691" s="7" t="s">
        <v>65</v>
      </c>
      <c r="K691" s="7" t="s">
        <v>66</v>
      </c>
      <c r="L691" s="6">
        <v>11998</v>
      </c>
      <c r="M691" s="6">
        <v>11999</v>
      </c>
    </row>
    <row r="692" spans="1:13" s="6" customFormat="1" x14ac:dyDescent="0.25">
      <c r="A692" s="4">
        <v>43621</v>
      </c>
      <c r="B692" s="5">
        <v>0.45910626157407403</v>
      </c>
      <c r="C692" s="7">
        <v>1</v>
      </c>
      <c r="D692" s="6" t="s">
        <v>32</v>
      </c>
      <c r="G692" s="6">
        <v>1.12791</v>
      </c>
      <c r="H692" s="6">
        <v>225582</v>
      </c>
      <c r="I692" s="7" t="s">
        <v>63</v>
      </c>
      <c r="J692" s="7" t="s">
        <v>65</v>
      </c>
      <c r="K692" s="7" t="s">
        <v>67</v>
      </c>
      <c r="L692" s="6">
        <v>1.12791</v>
      </c>
      <c r="M692" s="6">
        <v>1.12792</v>
      </c>
    </row>
    <row r="693" spans="1:13" s="6" customFormat="1" x14ac:dyDescent="0.25">
      <c r="A693" s="4">
        <v>43621</v>
      </c>
      <c r="B693" s="5">
        <v>0.45953681712962963</v>
      </c>
      <c r="C693" s="7">
        <v>1</v>
      </c>
      <c r="D693" s="6" t="s">
        <v>41</v>
      </c>
      <c r="G693" s="6">
        <v>7205.5</v>
      </c>
      <c r="H693" s="6">
        <v>72055</v>
      </c>
      <c r="I693" s="7" t="s">
        <v>63</v>
      </c>
      <c r="J693" s="7" t="s">
        <v>65</v>
      </c>
      <c r="K693" s="7" t="s">
        <v>67</v>
      </c>
      <c r="L693" s="6">
        <v>7205.5</v>
      </c>
      <c r="M693" s="6">
        <v>7206.25</v>
      </c>
    </row>
    <row r="694" spans="1:13" s="6" customFormat="1" x14ac:dyDescent="0.25">
      <c r="A694" s="4">
        <v>43621</v>
      </c>
      <c r="B694" s="5">
        <v>0.54167621527777776</v>
      </c>
      <c r="C694" s="7">
        <v>1</v>
      </c>
      <c r="D694" s="6" t="s">
        <v>28</v>
      </c>
      <c r="G694" s="6">
        <v>0.88607000000000002</v>
      </c>
      <c r="H694" s="6">
        <v>11260.8</v>
      </c>
      <c r="I694" s="7" t="s">
        <v>63</v>
      </c>
      <c r="J694" s="7" t="s">
        <v>65</v>
      </c>
      <c r="K694" s="7" t="s">
        <v>66</v>
      </c>
      <c r="L694" s="6">
        <v>0.88605</v>
      </c>
      <c r="M694" s="6">
        <v>0.88607000000000002</v>
      </c>
    </row>
    <row r="695" spans="1:13" s="6" customFormat="1" x14ac:dyDescent="0.25">
      <c r="A695" s="4">
        <v>43621</v>
      </c>
      <c r="B695" s="5">
        <v>0.54210282407407406</v>
      </c>
      <c r="C695" s="7">
        <v>1</v>
      </c>
      <c r="D695" s="6" t="s">
        <v>32</v>
      </c>
      <c r="E695" s="6">
        <f>AVERAGE(G695:G697,G699)</f>
        <v>1.1258900000000001</v>
      </c>
      <c r="F695" s="6">
        <f>SUM(H695:H697,H699)</f>
        <v>39403.599999999999</v>
      </c>
      <c r="G695" s="6">
        <v>1.1259600000000001</v>
      </c>
      <c r="H695" s="6">
        <v>1125.96</v>
      </c>
      <c r="I695" s="7" t="s">
        <v>63</v>
      </c>
      <c r="J695" s="7" t="s">
        <v>65</v>
      </c>
      <c r="K695" s="7" t="s">
        <v>67</v>
      </c>
      <c r="L695" s="6">
        <v>1.1258699999999999</v>
      </c>
      <c r="M695" s="6">
        <v>1.12592</v>
      </c>
    </row>
    <row r="696" spans="1:13" s="6" customFormat="1" x14ac:dyDescent="0.25">
      <c r="A696" s="4">
        <v>43621</v>
      </c>
      <c r="B696" s="5">
        <v>0.5421078240740741</v>
      </c>
      <c r="C696" s="7">
        <v>1</v>
      </c>
      <c r="D696" s="6" t="s">
        <v>32</v>
      </c>
      <c r="G696" s="6">
        <v>1.1259399999999999</v>
      </c>
      <c r="H696" s="6">
        <v>1125.94</v>
      </c>
      <c r="I696" s="7" t="s">
        <v>63</v>
      </c>
      <c r="J696" s="7" t="s">
        <v>65</v>
      </c>
      <c r="K696" s="7" t="s">
        <v>67</v>
      </c>
      <c r="L696" s="6">
        <v>1.12588</v>
      </c>
      <c r="M696" s="6">
        <v>1.12592</v>
      </c>
    </row>
    <row r="697" spans="1:13" s="6" customFormat="1" x14ac:dyDescent="0.25">
      <c r="A697" s="4">
        <v>43621</v>
      </c>
      <c r="B697" s="5">
        <v>0.54228182870370367</v>
      </c>
      <c r="C697" s="7">
        <v>1</v>
      </c>
      <c r="D697" s="6" t="s">
        <v>32</v>
      </c>
      <c r="G697" s="6">
        <v>1.12581</v>
      </c>
      <c r="H697" s="6">
        <v>9006.2000000000007</v>
      </c>
      <c r="I697" s="7" t="s">
        <v>63</v>
      </c>
      <c r="J697" s="7" t="s">
        <v>65</v>
      </c>
      <c r="K697" s="7" t="s">
        <v>67</v>
      </c>
      <c r="L697" s="6">
        <v>1.12574</v>
      </c>
      <c r="M697" s="6">
        <v>1.12581</v>
      </c>
    </row>
    <row r="698" spans="1:13" s="6" customFormat="1" x14ac:dyDescent="0.25">
      <c r="A698" s="4">
        <v>43621</v>
      </c>
      <c r="B698" s="5">
        <v>0.54248842592592594</v>
      </c>
      <c r="C698" s="7">
        <v>1</v>
      </c>
      <c r="D698" s="6" t="s">
        <v>53</v>
      </c>
      <c r="G698" s="6">
        <v>496.75</v>
      </c>
      <c r="H698" s="6">
        <v>248.37</v>
      </c>
      <c r="I698" s="7" t="s">
        <v>63</v>
      </c>
      <c r="J698" s="7" t="s">
        <v>65</v>
      </c>
      <c r="K698" s="7" t="s">
        <v>67</v>
      </c>
      <c r="L698" s="6">
        <v>496.25</v>
      </c>
      <c r="M698" s="6">
        <v>496.75</v>
      </c>
    </row>
    <row r="699" spans="1:13" s="6" customFormat="1" x14ac:dyDescent="0.25">
      <c r="A699" s="4">
        <v>43621</v>
      </c>
      <c r="B699" s="5">
        <v>0.54251201388888892</v>
      </c>
      <c r="C699" s="7">
        <v>1</v>
      </c>
      <c r="D699" s="6" t="s">
        <v>32</v>
      </c>
      <c r="G699" s="6">
        <v>1.12585</v>
      </c>
      <c r="H699" s="6">
        <v>28145.5</v>
      </c>
      <c r="I699" s="7" t="s">
        <v>63</v>
      </c>
      <c r="J699" s="7" t="s">
        <v>65</v>
      </c>
      <c r="K699" s="7" t="s">
        <v>67</v>
      </c>
      <c r="L699" s="6">
        <v>1.1257900000000001</v>
      </c>
      <c r="M699" s="6">
        <v>1.12585</v>
      </c>
    </row>
    <row r="700" spans="1:13" s="6" customFormat="1" x14ac:dyDescent="0.25">
      <c r="A700" s="4">
        <v>43621</v>
      </c>
      <c r="B700" s="5">
        <v>0.62500321759259259</v>
      </c>
      <c r="C700" s="7">
        <v>1</v>
      </c>
      <c r="D700" s="6" t="s">
        <v>56</v>
      </c>
      <c r="G700" s="6">
        <v>1340.8</v>
      </c>
      <c r="H700" s="6">
        <v>1340.88</v>
      </c>
      <c r="I700" s="7" t="s">
        <v>63</v>
      </c>
      <c r="J700" s="7" t="s">
        <v>65</v>
      </c>
      <c r="K700" s="7" t="s">
        <v>67</v>
      </c>
      <c r="L700" s="6">
        <v>1340.82</v>
      </c>
      <c r="M700" s="6">
        <v>1340.95</v>
      </c>
    </row>
    <row r="701" spans="1:13" s="6" customFormat="1" x14ac:dyDescent="0.25">
      <c r="A701" s="4">
        <v>43622</v>
      </c>
      <c r="B701" s="5">
        <v>0.37580997685185186</v>
      </c>
      <c r="C701" s="7">
        <v>1</v>
      </c>
      <c r="D701" s="6" t="s">
        <v>32</v>
      </c>
      <c r="E701" s="6">
        <f>AVERAGE(G701:G703)</f>
        <v>1.1225566666666666</v>
      </c>
      <c r="F701" s="6">
        <f>SUM(H701:H703)</f>
        <v>168379.40000000002</v>
      </c>
      <c r="G701" s="6">
        <v>1.1225499999999999</v>
      </c>
      <c r="H701" s="6">
        <v>112252</v>
      </c>
      <c r="I701" s="7" t="s">
        <v>63</v>
      </c>
      <c r="J701" s="7" t="s">
        <v>65</v>
      </c>
      <c r="K701" s="7" t="s">
        <v>67</v>
      </c>
      <c r="L701" s="6">
        <v>1.12249</v>
      </c>
      <c r="M701" s="6">
        <v>1.1225499999999999</v>
      </c>
    </row>
    <row r="702" spans="1:13" s="6" customFormat="1" x14ac:dyDescent="0.25">
      <c r="A702" s="4">
        <v>43622</v>
      </c>
      <c r="B702" s="5">
        <v>0.3759020023148148</v>
      </c>
      <c r="C702" s="7">
        <v>1</v>
      </c>
      <c r="D702" s="6" t="s">
        <v>32</v>
      </c>
      <c r="G702" s="6">
        <v>1.12249</v>
      </c>
      <c r="H702" s="6">
        <v>22449.1</v>
      </c>
      <c r="I702" s="7" t="s">
        <v>63</v>
      </c>
      <c r="J702" s="7" t="s">
        <v>65</v>
      </c>
      <c r="K702" s="7" t="s">
        <v>67</v>
      </c>
      <c r="L702" s="6">
        <v>1.12242</v>
      </c>
      <c r="M702" s="6">
        <v>1.12249</v>
      </c>
    </row>
    <row r="703" spans="1:13" s="6" customFormat="1" x14ac:dyDescent="0.25">
      <c r="A703" s="4">
        <v>43622</v>
      </c>
      <c r="B703" s="5">
        <v>0.3763707291666667</v>
      </c>
      <c r="C703" s="7">
        <v>1</v>
      </c>
      <c r="D703" s="6" t="s">
        <v>32</v>
      </c>
      <c r="G703" s="6">
        <v>1.12263</v>
      </c>
      <c r="H703" s="6">
        <v>33678.300000000003</v>
      </c>
      <c r="I703" s="7" t="s">
        <v>63</v>
      </c>
      <c r="J703" s="7" t="s">
        <v>65</v>
      </c>
      <c r="K703" s="7" t="s">
        <v>67</v>
      </c>
      <c r="L703" s="6">
        <v>1.12259</v>
      </c>
      <c r="M703" s="6">
        <v>1.12263</v>
      </c>
    </row>
    <row r="704" spans="1:13" s="6" customFormat="1" x14ac:dyDescent="0.25">
      <c r="A704" s="4">
        <v>43622</v>
      </c>
      <c r="B704" s="5">
        <v>0.45834864583333329</v>
      </c>
      <c r="C704" s="7">
        <v>1</v>
      </c>
      <c r="D704" s="6" t="s">
        <v>40</v>
      </c>
      <c r="G704" s="6">
        <v>1.26813</v>
      </c>
      <c r="H704" s="6">
        <v>1268.1500000000001</v>
      </c>
      <c r="I704" s="7" t="s">
        <v>63</v>
      </c>
      <c r="J704" s="7" t="s">
        <v>65</v>
      </c>
      <c r="K704" s="7" t="s">
        <v>67</v>
      </c>
      <c r="L704" s="6">
        <v>1.2681500000000001</v>
      </c>
      <c r="M704" s="6">
        <v>1.26824</v>
      </c>
    </row>
    <row r="705" spans="1:13" s="6" customFormat="1" x14ac:dyDescent="0.25">
      <c r="A705" s="4">
        <v>43622</v>
      </c>
      <c r="B705" s="5">
        <v>0.54244487268518515</v>
      </c>
      <c r="C705" s="7">
        <v>1</v>
      </c>
      <c r="D705" s="6" t="s">
        <v>17</v>
      </c>
      <c r="G705" s="6">
        <v>0.93520999999999999</v>
      </c>
      <c r="H705" s="6">
        <v>697.54</v>
      </c>
      <c r="I705" s="7" t="s">
        <v>63</v>
      </c>
      <c r="J705" s="7" t="s">
        <v>65</v>
      </c>
      <c r="K705" s="7" t="s">
        <v>67</v>
      </c>
      <c r="L705" s="6">
        <v>0.93508000000000002</v>
      </c>
      <c r="M705" s="6">
        <v>0.93518000000000001</v>
      </c>
    </row>
    <row r="706" spans="1:13" s="6" customFormat="1" x14ac:dyDescent="0.25">
      <c r="A706" s="4">
        <v>43622</v>
      </c>
      <c r="B706" s="5">
        <v>0.62504854166666668</v>
      </c>
      <c r="C706" s="7">
        <v>1</v>
      </c>
      <c r="D706" s="6" t="s">
        <v>48</v>
      </c>
      <c r="G706" s="6">
        <v>108.111</v>
      </c>
      <c r="H706" s="6">
        <v>1000</v>
      </c>
      <c r="I706" s="7" t="s">
        <v>63</v>
      </c>
      <c r="J706" s="7" t="s">
        <v>65</v>
      </c>
      <c r="K706" s="7" t="s">
        <v>67</v>
      </c>
      <c r="L706" s="6">
        <v>108.10299999999999</v>
      </c>
      <c r="M706" s="6">
        <v>108.10899999999999</v>
      </c>
    </row>
    <row r="707" spans="1:13" s="6" customFormat="1" x14ac:dyDescent="0.25">
      <c r="A707" s="4">
        <v>43622</v>
      </c>
      <c r="B707" s="5">
        <v>0.62530924768518525</v>
      </c>
      <c r="C707" s="7">
        <v>1</v>
      </c>
      <c r="D707" s="6" t="s">
        <v>56</v>
      </c>
      <c r="G707" s="6">
        <v>1337.57</v>
      </c>
      <c r="H707" s="6">
        <v>1337.57</v>
      </c>
      <c r="I707" s="7" t="s">
        <v>63</v>
      </c>
      <c r="J707" s="7" t="s">
        <v>65</v>
      </c>
      <c r="K707" s="7" t="s">
        <v>66</v>
      </c>
      <c r="L707" s="6">
        <v>1337.51</v>
      </c>
      <c r="M707" s="6">
        <v>1337.57</v>
      </c>
    </row>
    <row r="708" spans="1:13" s="6" customFormat="1" x14ac:dyDescent="0.25">
      <c r="A708" s="4">
        <v>43622</v>
      </c>
      <c r="B708" s="5">
        <v>0.62546098379629633</v>
      </c>
      <c r="C708" s="7">
        <v>1</v>
      </c>
      <c r="D708" s="6" t="s">
        <v>32</v>
      </c>
      <c r="E708" s="6">
        <f>AVERAGE(G708,G712)</f>
        <v>1.1288149999999999</v>
      </c>
      <c r="F708" s="6">
        <f>SUM(H708,H712)</f>
        <v>115215.5</v>
      </c>
      <c r="G708" s="6">
        <v>1.12805</v>
      </c>
      <c r="H708" s="6">
        <v>2256</v>
      </c>
      <c r="I708" s="7" t="s">
        <v>63</v>
      </c>
      <c r="J708" s="7" t="s">
        <v>65</v>
      </c>
      <c r="K708" s="7" t="s">
        <v>67</v>
      </c>
      <c r="L708" s="6">
        <v>1.1279699999999999</v>
      </c>
      <c r="M708" s="6">
        <v>1.1280300000000001</v>
      </c>
    </row>
    <row r="709" spans="1:13" s="6" customFormat="1" x14ac:dyDescent="0.25">
      <c r="A709" s="4">
        <v>43622</v>
      </c>
      <c r="B709" s="5">
        <v>0.62579789351851856</v>
      </c>
      <c r="C709" s="7">
        <v>1</v>
      </c>
      <c r="D709" s="6" t="s">
        <v>0</v>
      </c>
      <c r="E709" s="6">
        <f>AVERAGE(G709:G711)</f>
        <v>100.93333333333334</v>
      </c>
      <c r="F709" s="6">
        <f>SUM(H709:H711)</f>
        <v>1135.5</v>
      </c>
      <c r="G709" s="6">
        <v>101</v>
      </c>
      <c r="H709" s="6">
        <v>378.75</v>
      </c>
      <c r="I709" s="7" t="s">
        <v>63</v>
      </c>
      <c r="J709" s="7" t="s">
        <v>65</v>
      </c>
      <c r="K709" s="7" t="s">
        <v>66</v>
      </c>
      <c r="L709" s="6">
        <v>100.9</v>
      </c>
      <c r="M709" s="6">
        <v>101</v>
      </c>
    </row>
    <row r="710" spans="1:13" s="6" customFormat="1" x14ac:dyDescent="0.25">
      <c r="A710" s="4">
        <v>43622</v>
      </c>
      <c r="B710" s="5">
        <v>0.62589811342592594</v>
      </c>
      <c r="C710" s="7">
        <v>1</v>
      </c>
      <c r="D710" s="6" t="s">
        <v>0</v>
      </c>
      <c r="G710" s="6">
        <v>100.85</v>
      </c>
      <c r="H710" s="6">
        <v>378.19</v>
      </c>
      <c r="I710" s="7" t="s">
        <v>63</v>
      </c>
      <c r="J710" s="7" t="s">
        <v>65</v>
      </c>
      <c r="K710" s="7" t="s">
        <v>66</v>
      </c>
      <c r="L710" s="6">
        <v>100.85</v>
      </c>
      <c r="M710" s="6">
        <v>100.95</v>
      </c>
    </row>
    <row r="711" spans="1:13" s="6" customFormat="1" x14ac:dyDescent="0.25">
      <c r="A711" s="4">
        <v>43622</v>
      </c>
      <c r="B711" s="5">
        <v>0.62604189814814815</v>
      </c>
      <c r="C711" s="7">
        <v>1</v>
      </c>
      <c r="D711" s="6" t="s">
        <v>0</v>
      </c>
      <c r="G711" s="6">
        <v>100.95</v>
      </c>
      <c r="H711" s="6">
        <v>378.56</v>
      </c>
      <c r="I711" s="7" t="s">
        <v>63</v>
      </c>
      <c r="J711" s="7" t="s">
        <v>65</v>
      </c>
      <c r="K711" s="7" t="s">
        <v>66</v>
      </c>
      <c r="L711" s="6">
        <v>100.8</v>
      </c>
      <c r="M711" s="6">
        <v>100.95</v>
      </c>
    </row>
    <row r="712" spans="1:13" s="6" customFormat="1" x14ac:dyDescent="0.25">
      <c r="A712" s="4">
        <v>43622</v>
      </c>
      <c r="B712" s="5">
        <v>0.62623362268518512</v>
      </c>
      <c r="C712" s="7">
        <v>1</v>
      </c>
      <c r="D712" s="6" t="s">
        <v>32</v>
      </c>
      <c r="G712" s="6">
        <v>1.12958</v>
      </c>
      <c r="H712" s="6">
        <v>112959.5</v>
      </c>
      <c r="I712" s="7" t="s">
        <v>63</v>
      </c>
      <c r="J712" s="7" t="s">
        <v>65</v>
      </c>
      <c r="K712" s="7" t="s">
        <v>67</v>
      </c>
      <c r="L712" s="6">
        <v>1.12958</v>
      </c>
      <c r="M712" s="6">
        <v>1.12961</v>
      </c>
    </row>
    <row r="713" spans="1:13" s="6" customFormat="1" x14ac:dyDescent="0.25">
      <c r="A713" s="4">
        <v>43623</v>
      </c>
      <c r="B713" s="5">
        <v>0.3752233333333333</v>
      </c>
      <c r="C713" s="7">
        <v>1</v>
      </c>
      <c r="D713" s="6" t="s">
        <v>51</v>
      </c>
      <c r="G713" s="6">
        <v>5.8529299999999997</v>
      </c>
      <c r="H713" s="6">
        <v>200000</v>
      </c>
      <c r="I713" s="7" t="s">
        <v>63</v>
      </c>
      <c r="J713" s="7" t="s">
        <v>65</v>
      </c>
      <c r="K713" s="7" t="s">
        <v>67</v>
      </c>
      <c r="L713" s="6">
        <v>5.8524500000000002</v>
      </c>
      <c r="M713" s="6">
        <v>5.8529299999999997</v>
      </c>
    </row>
    <row r="714" spans="1:13" s="6" customFormat="1" x14ac:dyDescent="0.25">
      <c r="A714" s="4">
        <v>43623</v>
      </c>
      <c r="B714" s="5">
        <v>0.37576820601851851</v>
      </c>
      <c r="C714" s="7">
        <v>1</v>
      </c>
      <c r="D714" s="6" t="s">
        <v>32</v>
      </c>
      <c r="G714" s="6">
        <v>1.1261399999999999</v>
      </c>
      <c r="H714" s="6">
        <v>11261.1</v>
      </c>
      <c r="I714" s="7" t="s">
        <v>63</v>
      </c>
      <c r="J714" s="7" t="s">
        <v>65</v>
      </c>
      <c r="K714" s="7" t="s">
        <v>67</v>
      </c>
      <c r="L714" s="6">
        <v>1.12608</v>
      </c>
      <c r="M714" s="6">
        <v>1.1261399999999999</v>
      </c>
    </row>
    <row r="715" spans="1:13" s="6" customFormat="1" x14ac:dyDescent="0.25">
      <c r="A715" s="4">
        <v>43623</v>
      </c>
      <c r="B715" s="5">
        <v>0.45834791666666663</v>
      </c>
      <c r="C715" s="7">
        <v>1</v>
      </c>
      <c r="D715" s="6" t="s">
        <v>20</v>
      </c>
      <c r="G715" s="6">
        <v>1.05267</v>
      </c>
      <c r="H715" s="6">
        <v>697.09</v>
      </c>
      <c r="I715" s="7" t="s">
        <v>63</v>
      </c>
      <c r="J715" s="7" t="s">
        <v>65</v>
      </c>
      <c r="K715" s="7" t="s">
        <v>67</v>
      </c>
      <c r="L715" s="6">
        <v>1.0525100000000001</v>
      </c>
      <c r="M715" s="6">
        <v>1.05264</v>
      </c>
    </row>
    <row r="716" spans="1:13" s="6" customFormat="1" x14ac:dyDescent="0.25">
      <c r="A716" s="4">
        <v>43623</v>
      </c>
      <c r="B716" s="5">
        <v>0.45852638888888886</v>
      </c>
      <c r="C716" s="7">
        <v>1</v>
      </c>
      <c r="D716" s="6" t="s">
        <v>32</v>
      </c>
      <c r="E716" s="6">
        <f>AVERAGE(G716,G719:G720)</f>
        <v>1.1266800000000001</v>
      </c>
      <c r="F716" s="6">
        <f>SUM(H716,H719:H720)</f>
        <v>242231.47</v>
      </c>
      <c r="G716" s="6">
        <v>1.1265700000000001</v>
      </c>
      <c r="H716" s="6">
        <v>112654.5</v>
      </c>
      <c r="I716" s="7" t="s">
        <v>63</v>
      </c>
      <c r="J716" s="7" t="s">
        <v>65</v>
      </c>
      <c r="K716" s="7" t="s">
        <v>67</v>
      </c>
      <c r="L716" s="6">
        <v>1.12652</v>
      </c>
      <c r="M716" s="6">
        <v>1.1265700000000001</v>
      </c>
    </row>
    <row r="717" spans="1:13" s="6" customFormat="1" x14ac:dyDescent="0.25">
      <c r="A717" s="4">
        <v>43623</v>
      </c>
      <c r="B717" s="5">
        <v>0.45881534722222223</v>
      </c>
      <c r="C717" s="7">
        <v>1</v>
      </c>
      <c r="D717" s="6" t="s">
        <v>56</v>
      </c>
      <c r="G717" s="6">
        <v>1335.66</v>
      </c>
      <c r="H717" s="6">
        <v>1335.74</v>
      </c>
      <c r="I717" s="7" t="s">
        <v>63</v>
      </c>
      <c r="J717" s="7" t="s">
        <v>65</v>
      </c>
      <c r="K717" s="7" t="s">
        <v>67</v>
      </c>
      <c r="L717" s="6">
        <v>1335.68</v>
      </c>
      <c r="M717" s="6">
        <v>1335.81</v>
      </c>
    </row>
    <row r="718" spans="1:13" s="6" customFormat="1" x14ac:dyDescent="0.25">
      <c r="A718" s="4">
        <v>43623</v>
      </c>
      <c r="B718" s="5">
        <v>0.45896517361111111</v>
      </c>
      <c r="C718" s="7">
        <v>1</v>
      </c>
      <c r="D718" s="6" t="s">
        <v>51</v>
      </c>
      <c r="G718" s="6">
        <v>5.8548600000000004</v>
      </c>
      <c r="H718" s="6">
        <v>50000</v>
      </c>
      <c r="I718" s="7" t="s">
        <v>63</v>
      </c>
      <c r="J718" s="7" t="s">
        <v>65</v>
      </c>
      <c r="K718" s="7" t="s">
        <v>67</v>
      </c>
      <c r="L718" s="6">
        <v>5.8526100000000003</v>
      </c>
      <c r="M718" s="6">
        <v>5.8550000000000004</v>
      </c>
    </row>
    <row r="719" spans="1:13" s="6" customFormat="1" x14ac:dyDescent="0.25">
      <c r="A719" s="4">
        <v>43623</v>
      </c>
      <c r="B719" s="5">
        <v>0.45949317129629624</v>
      </c>
      <c r="C719" s="7">
        <v>1</v>
      </c>
      <c r="D719" s="6" t="s">
        <v>32</v>
      </c>
      <c r="G719" s="6">
        <v>1.12673</v>
      </c>
      <c r="H719" s="6">
        <v>112675.5</v>
      </c>
      <c r="I719" s="7" t="s">
        <v>63</v>
      </c>
      <c r="J719" s="7" t="s">
        <v>65</v>
      </c>
      <c r="K719" s="7" t="s">
        <v>67</v>
      </c>
      <c r="L719" s="6">
        <v>1.12673</v>
      </c>
      <c r="M719" s="6">
        <v>1.1267799999999999</v>
      </c>
    </row>
    <row r="720" spans="1:13" s="6" customFormat="1" x14ac:dyDescent="0.25">
      <c r="A720" s="4">
        <v>43623</v>
      </c>
      <c r="B720" s="5">
        <v>0.45955399305555561</v>
      </c>
      <c r="C720" s="7">
        <v>1</v>
      </c>
      <c r="D720" s="6" t="s">
        <v>32</v>
      </c>
      <c r="G720" s="6">
        <v>1.1267400000000001</v>
      </c>
      <c r="H720" s="6">
        <v>16901.47</v>
      </c>
      <c r="I720" s="7" t="s">
        <v>63</v>
      </c>
      <c r="J720" s="7" t="s">
        <v>65</v>
      </c>
      <c r="K720" s="7" t="s">
        <v>67</v>
      </c>
      <c r="L720" s="6">
        <v>1.1267400000000001</v>
      </c>
      <c r="M720" s="6">
        <v>1.12679</v>
      </c>
    </row>
    <row r="721" spans="1:13" s="6" customFormat="1" x14ac:dyDescent="0.25">
      <c r="A721" s="4">
        <v>43623</v>
      </c>
      <c r="B721" s="5">
        <v>0.54199538194444441</v>
      </c>
      <c r="C721" s="7">
        <v>1</v>
      </c>
      <c r="D721" s="6" t="s">
        <v>32</v>
      </c>
      <c r="E721" s="6">
        <f>AVERAGE(G721:G722)</f>
        <v>1.1263100000000001</v>
      </c>
      <c r="F721" s="6">
        <f>SUM(H721:H722)</f>
        <v>135154.4</v>
      </c>
      <c r="G721" s="6">
        <v>1.12632</v>
      </c>
      <c r="H721" s="6">
        <v>112629</v>
      </c>
      <c r="I721" s="7" t="s">
        <v>63</v>
      </c>
      <c r="J721" s="7" t="s">
        <v>65</v>
      </c>
      <c r="K721" s="7" t="s">
        <v>67</v>
      </c>
      <c r="L721" s="6">
        <v>1.12626</v>
      </c>
      <c r="M721" s="6">
        <v>1.12632</v>
      </c>
    </row>
    <row r="722" spans="1:13" s="6" customFormat="1" x14ac:dyDescent="0.25">
      <c r="A722" s="4">
        <v>43623</v>
      </c>
      <c r="B722" s="5">
        <v>0.54208365740740738</v>
      </c>
      <c r="C722" s="7">
        <v>1</v>
      </c>
      <c r="D722" s="6" t="s">
        <v>32</v>
      </c>
      <c r="G722" s="6">
        <v>1.1263000000000001</v>
      </c>
      <c r="H722" s="6">
        <v>22525.4</v>
      </c>
      <c r="I722" s="7" t="s">
        <v>63</v>
      </c>
      <c r="J722" s="7" t="s">
        <v>65</v>
      </c>
      <c r="K722" s="7" t="s">
        <v>67</v>
      </c>
      <c r="L722" s="6">
        <v>1.1262399999999999</v>
      </c>
      <c r="M722" s="6">
        <v>1.1263000000000001</v>
      </c>
    </row>
    <row r="723" spans="1:13" s="6" customFormat="1" x14ac:dyDescent="0.25">
      <c r="A723" s="4">
        <v>43623</v>
      </c>
      <c r="B723" s="5">
        <v>0.54284214120370378</v>
      </c>
      <c r="C723" s="7">
        <v>1</v>
      </c>
      <c r="D723" s="6" t="s">
        <v>10</v>
      </c>
      <c r="E723" s="6">
        <f>AVERAGE(G723,G728)</f>
        <v>12034.25</v>
      </c>
      <c r="F723" s="6">
        <f>SUM(H723,H728)</f>
        <v>6792.7</v>
      </c>
      <c r="G723" s="6">
        <v>12048</v>
      </c>
      <c r="H723" s="6">
        <v>3392.66</v>
      </c>
      <c r="I723" s="7" t="s">
        <v>63</v>
      </c>
      <c r="J723" s="7" t="s">
        <v>65</v>
      </c>
      <c r="K723" s="7" t="s">
        <v>66</v>
      </c>
      <c r="L723" s="6">
        <v>12046.5</v>
      </c>
      <c r="M723" s="6">
        <v>12048</v>
      </c>
    </row>
    <row r="724" spans="1:13" s="6" customFormat="1" x14ac:dyDescent="0.25">
      <c r="A724" s="4">
        <v>43623</v>
      </c>
      <c r="B724" s="5">
        <v>0.62500635416666672</v>
      </c>
      <c r="C724" s="7">
        <v>1</v>
      </c>
      <c r="D724" s="6" t="s">
        <v>32</v>
      </c>
      <c r="E724" s="6">
        <f>AVERAGE(G724,G727,G729)</f>
        <v>1.1314966666666668</v>
      </c>
      <c r="F724" s="6">
        <f>SUM(H724,H727,H729)</f>
        <v>30548.28</v>
      </c>
      <c r="G724" s="6">
        <v>1.13184</v>
      </c>
      <c r="H724" s="6">
        <v>11318.15</v>
      </c>
      <c r="I724" s="7" t="s">
        <v>63</v>
      </c>
      <c r="J724" s="7" t="s">
        <v>65</v>
      </c>
      <c r="K724" s="7" t="s">
        <v>67</v>
      </c>
      <c r="L724" s="6">
        <v>1.1317900000000001</v>
      </c>
      <c r="M724" s="6">
        <v>1.13184</v>
      </c>
    </row>
    <row r="725" spans="1:13" s="6" customFormat="1" x14ac:dyDescent="0.25">
      <c r="A725" s="4">
        <v>43623</v>
      </c>
      <c r="B725" s="5">
        <v>0.62500760416666667</v>
      </c>
      <c r="C725" s="7">
        <v>1</v>
      </c>
      <c r="D725" s="6" t="s">
        <v>46</v>
      </c>
      <c r="G725" s="6">
        <v>1.3303100000000001</v>
      </c>
      <c r="H725" s="6">
        <v>10000</v>
      </c>
      <c r="I725" s="7" t="s">
        <v>63</v>
      </c>
      <c r="J725" s="7" t="s">
        <v>65</v>
      </c>
      <c r="K725" s="7" t="s">
        <v>66</v>
      </c>
      <c r="L725" s="6">
        <v>1.3303</v>
      </c>
      <c r="M725" s="6">
        <v>1.3303100000000001</v>
      </c>
    </row>
    <row r="726" spans="1:13" s="6" customFormat="1" x14ac:dyDescent="0.25">
      <c r="A726" s="4">
        <v>43623</v>
      </c>
      <c r="B726" s="5">
        <v>0.62500831018518521</v>
      </c>
      <c r="C726" s="7">
        <v>1</v>
      </c>
      <c r="D726" s="6" t="s">
        <v>43</v>
      </c>
      <c r="G726" s="6">
        <v>0.66564999999999996</v>
      </c>
      <c r="H726" s="6">
        <v>6656.5</v>
      </c>
      <c r="I726" s="7" t="s">
        <v>63</v>
      </c>
      <c r="J726" s="7" t="s">
        <v>65</v>
      </c>
      <c r="K726" s="7" t="s">
        <v>66</v>
      </c>
      <c r="L726" s="6">
        <v>0.66564999999999996</v>
      </c>
      <c r="M726" s="6">
        <v>0.66566999999999998</v>
      </c>
    </row>
    <row r="727" spans="1:13" s="6" customFormat="1" x14ac:dyDescent="0.25">
      <c r="A727" s="4">
        <v>43623</v>
      </c>
      <c r="B727" s="5">
        <v>0.62542974537037044</v>
      </c>
      <c r="C727" s="7">
        <v>1</v>
      </c>
      <c r="D727" s="6" t="s">
        <v>32</v>
      </c>
      <c r="G727" s="6">
        <v>1.13148</v>
      </c>
      <c r="H727" s="6">
        <v>2263.0300000000002</v>
      </c>
      <c r="I727" s="7" t="s">
        <v>63</v>
      </c>
      <c r="J727" s="7" t="s">
        <v>65</v>
      </c>
      <c r="K727" s="7" t="s">
        <v>67</v>
      </c>
      <c r="L727" s="6">
        <v>1.13148</v>
      </c>
      <c r="M727" s="6">
        <v>1.1315500000000001</v>
      </c>
    </row>
    <row r="728" spans="1:13" s="6" customFormat="1" x14ac:dyDescent="0.25">
      <c r="A728" s="4">
        <v>43623</v>
      </c>
      <c r="B728" s="5">
        <v>0.62581888888888892</v>
      </c>
      <c r="C728" s="7">
        <v>1</v>
      </c>
      <c r="D728" s="6" t="s">
        <v>10</v>
      </c>
      <c r="G728" s="6">
        <v>12020.5</v>
      </c>
      <c r="H728" s="6">
        <v>3400.04</v>
      </c>
      <c r="I728" s="7" t="s">
        <v>63</v>
      </c>
      <c r="J728" s="7" t="s">
        <v>65</v>
      </c>
      <c r="K728" s="7" t="s">
        <v>66</v>
      </c>
      <c r="L728" s="6">
        <v>12020.5</v>
      </c>
      <c r="M728" s="6">
        <v>12022</v>
      </c>
    </row>
    <row r="729" spans="1:13" s="6" customFormat="1" x14ac:dyDescent="0.25">
      <c r="A729" s="4">
        <v>43623</v>
      </c>
      <c r="B729" s="5">
        <v>0.62628928240740744</v>
      </c>
      <c r="C729" s="7">
        <v>1</v>
      </c>
      <c r="D729" s="6" t="s">
        <v>32</v>
      </c>
      <c r="G729" s="6">
        <v>1.13117</v>
      </c>
      <c r="H729" s="6">
        <v>16967.099999999999</v>
      </c>
      <c r="I729" s="7" t="s">
        <v>63</v>
      </c>
      <c r="J729" s="7" t="s">
        <v>65</v>
      </c>
      <c r="K729" s="7" t="s">
        <v>67</v>
      </c>
      <c r="L729" s="6">
        <v>1.1311100000000001</v>
      </c>
      <c r="M729" s="6">
        <v>1.13117</v>
      </c>
    </row>
    <row r="730" spans="1:13" s="6" customFormat="1" x14ac:dyDescent="0.25">
      <c r="A730" s="4">
        <v>43626</v>
      </c>
      <c r="B730" s="5">
        <v>0.37503273148148147</v>
      </c>
      <c r="C730" s="7">
        <v>1</v>
      </c>
      <c r="D730" s="6" t="s">
        <v>32</v>
      </c>
      <c r="E730" s="6">
        <f>AVERAGE(G730:G732)</f>
        <v>1.1309400000000001</v>
      </c>
      <c r="F730" s="6">
        <f>SUM(H730:H732)</f>
        <v>260116.4</v>
      </c>
      <c r="G730" s="6">
        <v>1.131</v>
      </c>
      <c r="H730" s="6">
        <v>113101.5</v>
      </c>
      <c r="I730" s="7" t="s">
        <v>63</v>
      </c>
      <c r="J730" s="7" t="s">
        <v>65</v>
      </c>
      <c r="K730" s="7" t="s">
        <v>67</v>
      </c>
      <c r="L730" s="6">
        <v>1.131</v>
      </c>
      <c r="M730" s="6">
        <v>1.13103</v>
      </c>
    </row>
    <row r="731" spans="1:13" s="6" customFormat="1" x14ac:dyDescent="0.25">
      <c r="A731" s="4">
        <v>43626</v>
      </c>
      <c r="B731" s="5">
        <v>0.37530917824074073</v>
      </c>
      <c r="C731" s="7">
        <v>1</v>
      </c>
      <c r="D731" s="6" t="s">
        <v>32</v>
      </c>
      <c r="G731" s="6">
        <v>1.1309100000000001</v>
      </c>
      <c r="H731" s="6">
        <v>113088.5</v>
      </c>
      <c r="I731" s="7" t="s">
        <v>63</v>
      </c>
      <c r="J731" s="7" t="s">
        <v>65</v>
      </c>
      <c r="K731" s="7" t="s">
        <v>67</v>
      </c>
      <c r="L731" s="6">
        <v>1.13086</v>
      </c>
      <c r="M731" s="6">
        <v>1.1309100000000001</v>
      </c>
    </row>
    <row r="732" spans="1:13" s="6" customFormat="1" x14ac:dyDescent="0.25">
      <c r="A732" s="4">
        <v>43626</v>
      </c>
      <c r="B732" s="5">
        <v>0.37544766203703706</v>
      </c>
      <c r="C732" s="7">
        <v>1</v>
      </c>
      <c r="D732" s="6" t="s">
        <v>32</v>
      </c>
      <c r="G732" s="6">
        <v>1.1309100000000001</v>
      </c>
      <c r="H732" s="6">
        <v>33926.400000000001</v>
      </c>
      <c r="I732" s="7" t="s">
        <v>63</v>
      </c>
      <c r="J732" s="7" t="s">
        <v>65</v>
      </c>
      <c r="K732" s="7" t="s">
        <v>67</v>
      </c>
      <c r="L732" s="6">
        <v>1.1308499999999999</v>
      </c>
      <c r="M732" s="6">
        <v>1.1309100000000001</v>
      </c>
    </row>
    <row r="733" spans="1:13" s="6" customFormat="1" x14ac:dyDescent="0.25">
      <c r="A733" s="4">
        <v>43626</v>
      </c>
      <c r="B733" s="5">
        <v>0.37570703703703701</v>
      </c>
      <c r="C733" s="7">
        <v>1</v>
      </c>
      <c r="D733" s="6" t="s">
        <v>11</v>
      </c>
      <c r="G733" s="6">
        <v>20460</v>
      </c>
      <c r="H733" s="6">
        <v>11568.85</v>
      </c>
      <c r="I733" s="7" t="s">
        <v>63</v>
      </c>
      <c r="J733" s="7" t="s">
        <v>65</v>
      </c>
      <c r="K733" s="7" t="s">
        <v>66</v>
      </c>
      <c r="L733" s="6">
        <v>20445</v>
      </c>
      <c r="M733" s="6">
        <v>20460</v>
      </c>
    </row>
    <row r="734" spans="1:13" s="6" customFormat="1" x14ac:dyDescent="0.25">
      <c r="A734" s="4">
        <v>43626</v>
      </c>
      <c r="B734" s="5">
        <v>0.37571171296296296</v>
      </c>
      <c r="C734" s="7">
        <v>1</v>
      </c>
      <c r="D734" s="6" t="s">
        <v>48</v>
      </c>
      <c r="G734" s="6">
        <v>108.657</v>
      </c>
      <c r="H734" s="6">
        <v>1000</v>
      </c>
      <c r="I734" s="7" t="s">
        <v>63</v>
      </c>
      <c r="J734" s="7" t="s">
        <v>65</v>
      </c>
      <c r="K734" s="7" t="s">
        <v>67</v>
      </c>
      <c r="L734" s="6">
        <v>108.657</v>
      </c>
      <c r="M734" s="6">
        <v>108.663</v>
      </c>
    </row>
    <row r="735" spans="1:13" s="6" customFormat="1" ht="14.25" customHeight="1" x14ac:dyDescent="0.25">
      <c r="A735" s="4">
        <v>43626</v>
      </c>
      <c r="B735" s="5">
        <v>0.45875788194444445</v>
      </c>
      <c r="C735" s="7">
        <v>1</v>
      </c>
      <c r="D735" s="6" t="s">
        <v>56</v>
      </c>
      <c r="G735" s="6">
        <v>1327.06</v>
      </c>
      <c r="H735" s="6">
        <v>5308.65</v>
      </c>
      <c r="I735" s="7" t="s">
        <v>63</v>
      </c>
      <c r="J735" s="7" t="s">
        <v>65</v>
      </c>
      <c r="K735" s="7" t="s">
        <v>67</v>
      </c>
      <c r="L735" s="6">
        <v>1327.08</v>
      </c>
      <c r="M735" s="6">
        <v>1327.23</v>
      </c>
    </row>
    <row r="736" spans="1:13" s="6" customFormat="1" ht="14.25" customHeight="1" x14ac:dyDescent="0.25">
      <c r="A736" s="4">
        <v>43626</v>
      </c>
      <c r="B736" s="5">
        <v>0.45880834490740741</v>
      </c>
      <c r="C736" s="7">
        <v>1</v>
      </c>
      <c r="D736" s="6" t="s">
        <v>40</v>
      </c>
      <c r="E736" s="6">
        <f>AVERAGE(G736,G738)</f>
        <v>1.2690350000000001</v>
      </c>
      <c r="F736" s="6">
        <f>SUM(H736,H738)</f>
        <v>5076140</v>
      </c>
      <c r="G736" s="6">
        <v>1.26898</v>
      </c>
      <c r="H736" s="6">
        <v>2537960</v>
      </c>
      <c r="I736" s="7" t="s">
        <v>63</v>
      </c>
      <c r="J736" s="7" t="s">
        <v>65</v>
      </c>
      <c r="K736" s="7" t="s">
        <v>67</v>
      </c>
      <c r="L736" s="6">
        <v>1.26894</v>
      </c>
      <c r="M736" s="6">
        <v>1.2689699999999999</v>
      </c>
    </row>
    <row r="737" spans="1:13" s="6" customFormat="1" x14ac:dyDescent="0.25">
      <c r="A737" s="4">
        <v>43626</v>
      </c>
      <c r="B737" s="5">
        <v>0.45889434027777781</v>
      </c>
      <c r="C737" s="7">
        <v>1</v>
      </c>
      <c r="D737" s="6" t="s">
        <v>25</v>
      </c>
      <c r="G737" s="6">
        <v>1.6219600000000001</v>
      </c>
      <c r="H737" s="6">
        <v>1129.8399999999999</v>
      </c>
      <c r="I737" s="7" t="s">
        <v>63</v>
      </c>
      <c r="J737" s="7" t="s">
        <v>65</v>
      </c>
      <c r="K737" s="7" t="s">
        <v>67</v>
      </c>
      <c r="L737" s="6">
        <v>1.6218300000000001</v>
      </c>
      <c r="M737" s="6">
        <v>1.6219300000000001</v>
      </c>
    </row>
    <row r="738" spans="1:13" s="6" customFormat="1" x14ac:dyDescent="0.25">
      <c r="A738" s="4">
        <v>43626</v>
      </c>
      <c r="B738" s="5">
        <v>0.45896368055555553</v>
      </c>
      <c r="C738" s="7">
        <v>1</v>
      </c>
      <c r="D738" s="6" t="s">
        <v>40</v>
      </c>
      <c r="G738" s="6">
        <v>1.2690900000000001</v>
      </c>
      <c r="H738" s="6">
        <v>2538180</v>
      </c>
      <c r="I738" s="7" t="s">
        <v>63</v>
      </c>
      <c r="J738" s="7" t="s">
        <v>65</v>
      </c>
      <c r="K738" s="7" t="s">
        <v>67</v>
      </c>
      <c r="L738" s="6">
        <v>1.2690600000000001</v>
      </c>
      <c r="M738" s="6">
        <v>1.2690900000000001</v>
      </c>
    </row>
    <row r="739" spans="1:13" s="6" customFormat="1" x14ac:dyDescent="0.25">
      <c r="A739" s="4">
        <v>43626</v>
      </c>
      <c r="B739" s="5">
        <v>0.54175125000000002</v>
      </c>
      <c r="C739" s="7">
        <v>1</v>
      </c>
      <c r="D739" s="6" t="s">
        <v>7</v>
      </c>
      <c r="G739" s="6">
        <v>63.18</v>
      </c>
      <c r="H739" s="6">
        <v>631.79999999999995</v>
      </c>
      <c r="I739" s="7" t="s">
        <v>63</v>
      </c>
      <c r="J739" s="7" t="s">
        <v>65</v>
      </c>
      <c r="K739" s="7" t="s">
        <v>66</v>
      </c>
      <c r="L739" s="6">
        <v>63.18</v>
      </c>
      <c r="M739" s="6">
        <v>63.2</v>
      </c>
    </row>
    <row r="740" spans="1:13" s="6" customFormat="1" x14ac:dyDescent="0.25">
      <c r="A740" s="4">
        <v>43626</v>
      </c>
      <c r="B740" s="5">
        <v>0.54183239583333331</v>
      </c>
      <c r="C740" s="7">
        <v>1</v>
      </c>
      <c r="D740" s="6" t="s">
        <v>32</v>
      </c>
      <c r="E740" s="6">
        <f>AVERAGE(G740:G741)</f>
        <v>1.1309499999999999</v>
      </c>
      <c r="F740" s="6">
        <f>SUM(H740:H741)</f>
        <v>118748.38</v>
      </c>
      <c r="G740" s="6">
        <v>1.131</v>
      </c>
      <c r="H740" s="6">
        <v>5654.88</v>
      </c>
      <c r="I740" s="7" t="s">
        <v>63</v>
      </c>
      <c r="J740" s="7" t="s">
        <v>65</v>
      </c>
      <c r="K740" s="7" t="s">
        <v>67</v>
      </c>
      <c r="L740" s="6">
        <v>1.1309499999999999</v>
      </c>
      <c r="M740" s="6">
        <v>1.131</v>
      </c>
    </row>
    <row r="741" spans="1:13" s="6" customFormat="1" x14ac:dyDescent="0.25">
      <c r="A741" s="4">
        <v>43626</v>
      </c>
      <c r="B741" s="5">
        <v>0.54194709490740733</v>
      </c>
      <c r="C741" s="7">
        <v>1</v>
      </c>
      <c r="D741" s="6" t="s">
        <v>32</v>
      </c>
      <c r="G741" s="6">
        <v>1.1309</v>
      </c>
      <c r="H741" s="6">
        <v>113093.5</v>
      </c>
      <c r="I741" s="7" t="s">
        <v>63</v>
      </c>
      <c r="J741" s="7" t="s">
        <v>65</v>
      </c>
      <c r="K741" s="7" t="s">
        <v>67</v>
      </c>
      <c r="L741" s="6">
        <v>1.1309</v>
      </c>
      <c r="M741" s="6">
        <v>1.13097</v>
      </c>
    </row>
    <row r="742" spans="1:13" s="6" customFormat="1" x14ac:dyDescent="0.25">
      <c r="A742" s="4">
        <v>43626</v>
      </c>
      <c r="B742" s="5">
        <v>0.54222091435185182</v>
      </c>
      <c r="C742" s="7">
        <v>1</v>
      </c>
      <c r="D742" s="6" t="s">
        <v>38</v>
      </c>
      <c r="G742" s="6">
        <v>137.631</v>
      </c>
      <c r="H742" s="6">
        <v>6336.35</v>
      </c>
      <c r="I742" s="7" t="s">
        <v>63</v>
      </c>
      <c r="J742" s="7" t="s">
        <v>65</v>
      </c>
      <c r="K742" s="7" t="s">
        <v>67</v>
      </c>
      <c r="L742" s="6">
        <v>137.62200000000001</v>
      </c>
      <c r="M742" s="6">
        <v>137.631</v>
      </c>
    </row>
    <row r="743" spans="1:13" s="6" customFormat="1" x14ac:dyDescent="0.25">
      <c r="A743" s="4">
        <v>43626</v>
      </c>
      <c r="B743" s="5">
        <v>0.5424898032407407</v>
      </c>
      <c r="C743" s="7">
        <v>1</v>
      </c>
      <c r="D743" s="6" t="s">
        <v>51</v>
      </c>
      <c r="G743" s="6">
        <v>5.8033799999999998</v>
      </c>
      <c r="H743" s="6">
        <v>100000</v>
      </c>
      <c r="I743" s="7" t="s">
        <v>63</v>
      </c>
      <c r="J743" s="7" t="s">
        <v>65</v>
      </c>
      <c r="K743" s="7" t="s">
        <v>67</v>
      </c>
      <c r="L743" s="6">
        <v>5.8033799999999998</v>
      </c>
      <c r="M743" s="6">
        <v>5.8045299999999997</v>
      </c>
    </row>
    <row r="744" spans="1:13" s="6" customFormat="1" x14ac:dyDescent="0.25">
      <c r="A744" s="4">
        <v>43626</v>
      </c>
      <c r="B744" s="5">
        <v>0.54253731481481482</v>
      </c>
      <c r="C744" s="7">
        <v>1</v>
      </c>
      <c r="D744" s="6" t="s">
        <v>40</v>
      </c>
      <c r="G744" s="6">
        <v>1.2670300000000001</v>
      </c>
      <c r="H744" s="6">
        <v>6335.37</v>
      </c>
      <c r="I744" s="7" t="s">
        <v>63</v>
      </c>
      <c r="J744" s="7" t="s">
        <v>65</v>
      </c>
      <c r="K744" s="7" t="s">
        <v>67</v>
      </c>
      <c r="L744" s="6">
        <v>1.26705</v>
      </c>
      <c r="M744" s="6">
        <v>1.2670300000000001</v>
      </c>
    </row>
    <row r="745" spans="1:13" s="6" customFormat="1" x14ac:dyDescent="0.25">
      <c r="A745" s="4">
        <v>43626</v>
      </c>
      <c r="B745" s="5">
        <v>0.54286751157407409</v>
      </c>
      <c r="C745" s="7">
        <v>1</v>
      </c>
      <c r="D745" s="6" t="s">
        <v>2</v>
      </c>
      <c r="G745" s="6">
        <v>54.13</v>
      </c>
      <c r="H745" s="6">
        <v>9743.4</v>
      </c>
      <c r="I745" s="7" t="s">
        <v>63</v>
      </c>
      <c r="J745" s="7" t="s">
        <v>65</v>
      </c>
      <c r="K745" s="7" t="s">
        <v>66</v>
      </c>
      <c r="L745" s="6">
        <v>54.11</v>
      </c>
      <c r="M745" s="6">
        <v>54.13</v>
      </c>
    </row>
    <row r="746" spans="1:13" s="6" customFormat="1" x14ac:dyDescent="0.25">
      <c r="A746" s="4">
        <v>43626</v>
      </c>
      <c r="B746" s="5">
        <v>0.62634025462962961</v>
      </c>
      <c r="C746" s="7">
        <v>1</v>
      </c>
      <c r="D746" s="6" t="s">
        <v>32</v>
      </c>
      <c r="G746" s="6">
        <v>1.1309400000000001</v>
      </c>
      <c r="H746" s="6">
        <v>226188</v>
      </c>
      <c r="I746" s="7" t="s">
        <v>63</v>
      </c>
      <c r="J746" s="7" t="s">
        <v>65</v>
      </c>
      <c r="K746" s="7" t="s">
        <v>67</v>
      </c>
      <c r="L746" s="6">
        <v>1.1309400000000001</v>
      </c>
      <c r="M746" s="6">
        <v>1.1309400000000001</v>
      </c>
    </row>
    <row r="747" spans="1:13" s="6" customFormat="1" x14ac:dyDescent="0.25">
      <c r="A747" s="4">
        <v>43627</v>
      </c>
      <c r="B747" s="5">
        <v>0.37503886574074069</v>
      </c>
      <c r="C747" s="7">
        <v>1</v>
      </c>
      <c r="D747" s="6" t="s">
        <v>54</v>
      </c>
      <c r="G747" s="6">
        <v>14.672599999999999</v>
      </c>
      <c r="H747" s="6">
        <v>2936.29</v>
      </c>
      <c r="I747" s="7" t="s">
        <v>63</v>
      </c>
      <c r="J747" s="7" t="s">
        <v>65</v>
      </c>
      <c r="K747" s="7" t="s">
        <v>67</v>
      </c>
      <c r="L747" s="6">
        <v>14.676299999999999</v>
      </c>
      <c r="M747" s="6">
        <v>14.686500000000001</v>
      </c>
    </row>
    <row r="748" spans="1:13" s="6" customFormat="1" x14ac:dyDescent="0.25">
      <c r="A748" s="4">
        <v>43627</v>
      </c>
      <c r="B748" s="5">
        <v>0.37518548611111108</v>
      </c>
      <c r="C748" s="7">
        <v>1</v>
      </c>
      <c r="D748" s="6" t="s">
        <v>51</v>
      </c>
      <c r="G748" s="6">
        <v>5.7819700000000003</v>
      </c>
      <c r="H748" s="6">
        <v>100000</v>
      </c>
      <c r="I748" s="7" t="s">
        <v>63</v>
      </c>
      <c r="J748" s="7" t="s">
        <v>65</v>
      </c>
      <c r="K748" s="7" t="s">
        <v>67</v>
      </c>
      <c r="L748" s="6">
        <v>5.7819900000000004</v>
      </c>
      <c r="M748" s="6">
        <v>5.7823500000000001</v>
      </c>
    </row>
    <row r="749" spans="1:13" s="6" customFormat="1" x14ac:dyDescent="0.25">
      <c r="A749" s="4">
        <v>43627</v>
      </c>
      <c r="B749" s="5">
        <v>0.37540605324074078</v>
      </c>
      <c r="C749" s="7">
        <v>1</v>
      </c>
      <c r="D749" s="6" t="s">
        <v>17</v>
      </c>
      <c r="G749" s="6">
        <v>0.92193999999999998</v>
      </c>
      <c r="H749" s="6">
        <v>695.19</v>
      </c>
      <c r="I749" s="7" t="s">
        <v>63</v>
      </c>
      <c r="J749" s="7" t="s">
        <v>65</v>
      </c>
      <c r="K749" s="7" t="s">
        <v>66</v>
      </c>
      <c r="L749" s="6">
        <v>0.92193999999999998</v>
      </c>
      <c r="M749" s="6">
        <v>0.92191999999999996</v>
      </c>
    </row>
    <row r="750" spans="1:13" s="6" customFormat="1" x14ac:dyDescent="0.25">
      <c r="A750" s="4">
        <v>43627</v>
      </c>
      <c r="B750" s="5">
        <v>0.45834025462962963</v>
      </c>
      <c r="C750" s="7">
        <v>1</v>
      </c>
      <c r="D750" s="6" t="s">
        <v>52</v>
      </c>
      <c r="G750" s="6">
        <v>14.767200000000001</v>
      </c>
      <c r="H750" s="6">
        <v>1000</v>
      </c>
      <c r="I750" s="7" t="s">
        <v>63</v>
      </c>
      <c r="J750" s="7" t="s">
        <v>65</v>
      </c>
      <c r="K750" s="7" t="s">
        <v>67</v>
      </c>
      <c r="L750" s="6">
        <v>14.760949999999999</v>
      </c>
      <c r="M750" s="6">
        <v>14.763299999999999</v>
      </c>
    </row>
    <row r="751" spans="1:13" s="6" customFormat="1" x14ac:dyDescent="0.25">
      <c r="A751" s="4">
        <v>43627</v>
      </c>
      <c r="B751" s="5">
        <v>0.45903390046296294</v>
      </c>
      <c r="C751" s="7">
        <v>1</v>
      </c>
      <c r="D751" s="6" t="s">
        <v>27</v>
      </c>
      <c r="G751" s="6">
        <v>1.1213900000000001</v>
      </c>
      <c r="H751" s="6">
        <v>2262.9699999999998</v>
      </c>
      <c r="I751" s="7" t="s">
        <v>63</v>
      </c>
      <c r="J751" s="7" t="s">
        <v>65</v>
      </c>
      <c r="K751" s="7" t="s">
        <v>67</v>
      </c>
      <c r="L751" s="6">
        <v>1.1214200000000001</v>
      </c>
      <c r="M751" s="6">
        <v>1.1214599999999999</v>
      </c>
    </row>
    <row r="752" spans="1:13" s="6" customFormat="1" x14ac:dyDescent="0.25">
      <c r="A752" s="4">
        <v>43627</v>
      </c>
      <c r="B752" s="5">
        <v>0.45910902777777779</v>
      </c>
      <c r="C752" s="7">
        <v>1</v>
      </c>
      <c r="D752" s="6" t="s">
        <v>28</v>
      </c>
      <c r="E752" s="6">
        <f>AVERAGE(G752,G756)</f>
        <v>0.88981500000000002</v>
      </c>
      <c r="F752" s="6">
        <f>SUM(H752,H756)</f>
        <v>6789.26</v>
      </c>
      <c r="G752" s="6">
        <v>0.88993999999999995</v>
      </c>
      <c r="H752" s="6">
        <v>1131.44</v>
      </c>
      <c r="I752" s="7" t="s">
        <v>63</v>
      </c>
      <c r="J752" s="7" t="s">
        <v>65</v>
      </c>
      <c r="K752" s="7" t="s">
        <v>66</v>
      </c>
      <c r="L752" s="6">
        <v>0.88993999999999995</v>
      </c>
      <c r="M752" s="6">
        <v>0.88993999999999995</v>
      </c>
    </row>
    <row r="753" spans="1:13" s="6" customFormat="1" x14ac:dyDescent="0.25">
      <c r="A753" s="4">
        <v>43627</v>
      </c>
      <c r="B753" s="5">
        <v>0.45912133101851849</v>
      </c>
      <c r="C753" s="7">
        <v>1</v>
      </c>
      <c r="D753" s="6" t="s">
        <v>40</v>
      </c>
      <c r="E753" s="6">
        <f>AVERAGE(G753:G755)</f>
        <v>1.2715066666666666</v>
      </c>
      <c r="F753" s="6">
        <f>SUM(H753:H755)</f>
        <v>3814.32</v>
      </c>
      <c r="G753" s="6">
        <v>1.2715000000000001</v>
      </c>
      <c r="H753" s="6">
        <v>1271.44</v>
      </c>
      <c r="I753" s="7" t="s">
        <v>63</v>
      </c>
      <c r="J753" s="7" t="s">
        <v>65</v>
      </c>
      <c r="K753" s="7" t="s">
        <v>67</v>
      </c>
      <c r="L753" s="6">
        <v>1.27138</v>
      </c>
      <c r="M753" s="6">
        <v>1.27145</v>
      </c>
    </row>
    <row r="754" spans="1:13" s="6" customFormat="1" x14ac:dyDescent="0.25">
      <c r="A754" s="4">
        <v>43627</v>
      </c>
      <c r="B754" s="5">
        <v>0.45912134259259263</v>
      </c>
      <c r="C754" s="7">
        <v>1</v>
      </c>
      <c r="D754" s="6" t="s">
        <v>40</v>
      </c>
      <c r="G754" s="6">
        <v>1.2715000000000001</v>
      </c>
      <c r="H754" s="6">
        <v>1271.44</v>
      </c>
      <c r="I754" s="7" t="s">
        <v>63</v>
      </c>
      <c r="J754" s="7" t="s">
        <v>65</v>
      </c>
      <c r="K754" s="7" t="s">
        <v>67</v>
      </c>
      <c r="L754" s="6">
        <v>1.27138</v>
      </c>
      <c r="M754" s="6">
        <v>1.27145</v>
      </c>
    </row>
    <row r="755" spans="1:13" s="6" customFormat="1" x14ac:dyDescent="0.25">
      <c r="A755" s="4">
        <v>43627</v>
      </c>
      <c r="B755" s="5">
        <v>0.45935894675925931</v>
      </c>
      <c r="C755" s="7">
        <v>1</v>
      </c>
      <c r="D755" s="6" t="s">
        <v>40</v>
      </c>
      <c r="G755" s="6">
        <v>1.27152</v>
      </c>
      <c r="H755" s="6">
        <v>1271.44</v>
      </c>
      <c r="I755" s="7" t="s">
        <v>63</v>
      </c>
      <c r="J755" s="7" t="s">
        <v>65</v>
      </c>
      <c r="K755" s="7" t="s">
        <v>67</v>
      </c>
      <c r="L755" s="6">
        <v>1.2714399999999999</v>
      </c>
      <c r="M755" s="6">
        <v>1.2715000000000001</v>
      </c>
    </row>
    <row r="756" spans="1:13" s="6" customFormat="1" x14ac:dyDescent="0.25">
      <c r="A756" s="4">
        <v>43627</v>
      </c>
      <c r="B756" s="5">
        <v>0.45938319444444442</v>
      </c>
      <c r="C756" s="7">
        <v>1</v>
      </c>
      <c r="D756" s="6" t="s">
        <v>28</v>
      </c>
      <c r="G756" s="6">
        <v>0.88968999999999998</v>
      </c>
      <c r="H756" s="6">
        <v>5657.82</v>
      </c>
      <c r="I756" s="7" t="s">
        <v>63</v>
      </c>
      <c r="J756" s="7" t="s">
        <v>65</v>
      </c>
      <c r="K756" s="7" t="s">
        <v>66</v>
      </c>
      <c r="L756" s="6">
        <v>0.88968999999999998</v>
      </c>
      <c r="M756" s="6">
        <v>0.88971</v>
      </c>
    </row>
    <row r="757" spans="1:13" s="6" customFormat="1" x14ac:dyDescent="0.25">
      <c r="A757" s="4">
        <v>43627</v>
      </c>
      <c r="B757" s="5">
        <v>0.54183152777777777</v>
      </c>
      <c r="C757" s="7">
        <v>1</v>
      </c>
      <c r="D757" s="6" t="s">
        <v>32</v>
      </c>
      <c r="E757" s="6">
        <f>AVERAGE(G757:G760)</f>
        <v>1.1317474999999999</v>
      </c>
      <c r="F757" s="6">
        <f>SUM(H757:H760)</f>
        <v>56586.35</v>
      </c>
      <c r="G757" s="6">
        <v>1.13161</v>
      </c>
      <c r="H757" s="6">
        <v>16974.599999999999</v>
      </c>
      <c r="I757" s="7" t="s">
        <v>63</v>
      </c>
      <c r="J757" s="7" t="s">
        <v>65</v>
      </c>
      <c r="K757" s="7" t="s">
        <v>67</v>
      </c>
      <c r="L757" s="6">
        <v>1.13161</v>
      </c>
      <c r="M757" s="6">
        <v>1.13167</v>
      </c>
    </row>
    <row r="758" spans="1:13" s="6" customFormat="1" x14ac:dyDescent="0.25">
      <c r="A758" s="4">
        <v>43627</v>
      </c>
      <c r="B758" s="5">
        <v>0.54199503472222221</v>
      </c>
      <c r="C758" s="7">
        <v>1</v>
      </c>
      <c r="D758" s="6" t="s">
        <v>32</v>
      </c>
      <c r="G758" s="6">
        <v>1.13167</v>
      </c>
      <c r="H758" s="6">
        <v>16974.669999999998</v>
      </c>
      <c r="I758" s="7" t="s">
        <v>63</v>
      </c>
      <c r="J758" s="7" t="s">
        <v>65</v>
      </c>
      <c r="K758" s="7" t="s">
        <v>67</v>
      </c>
      <c r="L758" s="6">
        <v>1.1316200000000001</v>
      </c>
      <c r="M758" s="6">
        <v>1.13167</v>
      </c>
    </row>
    <row r="759" spans="1:13" s="6" customFormat="1" x14ac:dyDescent="0.25">
      <c r="A759" s="4">
        <v>43627</v>
      </c>
      <c r="B759" s="5">
        <v>0.5426755324074074</v>
      </c>
      <c r="C759" s="7">
        <v>1</v>
      </c>
      <c r="D759" s="6" t="s">
        <v>32</v>
      </c>
      <c r="G759" s="6">
        <v>1.1318299999999999</v>
      </c>
      <c r="H759" s="6">
        <v>16977.830000000002</v>
      </c>
      <c r="I759" s="7" t="s">
        <v>63</v>
      </c>
      <c r="J759" s="7" t="s">
        <v>65</v>
      </c>
      <c r="K759" s="7" t="s">
        <v>67</v>
      </c>
      <c r="L759" s="6">
        <v>1.1318299999999999</v>
      </c>
      <c r="M759" s="6">
        <v>1.13188</v>
      </c>
    </row>
    <row r="760" spans="1:13" s="6" customFormat="1" x14ac:dyDescent="0.25">
      <c r="A760" s="4">
        <v>43627</v>
      </c>
      <c r="B760" s="5">
        <v>0.54278586805555562</v>
      </c>
      <c r="C760" s="7">
        <v>1</v>
      </c>
      <c r="D760" s="6" t="s">
        <v>32</v>
      </c>
      <c r="G760" s="6">
        <v>1.13188</v>
      </c>
      <c r="H760" s="6">
        <v>5659.25</v>
      </c>
      <c r="I760" s="7" t="s">
        <v>63</v>
      </c>
      <c r="J760" s="7" t="s">
        <v>65</v>
      </c>
      <c r="K760" s="7" t="s">
        <v>67</v>
      </c>
      <c r="L760" s="6">
        <v>1.13182</v>
      </c>
      <c r="M760" s="6">
        <v>1.13188</v>
      </c>
    </row>
    <row r="761" spans="1:13" s="6" customFormat="1" x14ac:dyDescent="0.25">
      <c r="A761" s="4">
        <v>43627</v>
      </c>
      <c r="B761" s="5">
        <v>0.62578304398148143</v>
      </c>
      <c r="C761" s="7">
        <v>1</v>
      </c>
      <c r="D761" s="6" t="s">
        <v>51</v>
      </c>
      <c r="E761" s="6">
        <f>AVERAGE(G761:G762)</f>
        <v>5.8105549999999999</v>
      </c>
      <c r="F761" s="6">
        <f>SUM(H761:H762)</f>
        <v>402000</v>
      </c>
      <c r="G761" s="6">
        <v>5.8119199999999998</v>
      </c>
      <c r="H761" s="6">
        <v>201000</v>
      </c>
      <c r="I761" s="7" t="s">
        <v>63</v>
      </c>
      <c r="J761" s="7" t="s">
        <v>65</v>
      </c>
      <c r="K761" s="7" t="s">
        <v>67</v>
      </c>
      <c r="L761" s="6">
        <v>5.8119199999999998</v>
      </c>
      <c r="M761" s="6">
        <v>5.81325</v>
      </c>
    </row>
    <row r="762" spans="1:13" s="6" customFormat="1" x14ac:dyDescent="0.25">
      <c r="A762" s="4">
        <v>43627</v>
      </c>
      <c r="B762" s="5">
        <v>0.62604221064814813</v>
      </c>
      <c r="C762" s="7">
        <v>1</v>
      </c>
      <c r="D762" s="6" t="s">
        <v>51</v>
      </c>
      <c r="G762" s="6">
        <v>5.8091900000000001</v>
      </c>
      <c r="H762" s="6">
        <v>201000</v>
      </c>
      <c r="I762" s="7" t="s">
        <v>63</v>
      </c>
      <c r="J762" s="7" t="s">
        <v>65</v>
      </c>
      <c r="K762" s="7" t="s">
        <v>67</v>
      </c>
      <c r="L762" s="6">
        <v>5.8076499999999998</v>
      </c>
      <c r="M762" s="6">
        <v>5.8091900000000001</v>
      </c>
    </row>
    <row r="763" spans="1:13" s="6" customFormat="1" x14ac:dyDescent="0.25">
      <c r="A763" s="4">
        <v>43628</v>
      </c>
      <c r="B763" s="5">
        <v>0.37570578703703705</v>
      </c>
      <c r="C763" s="7">
        <v>1</v>
      </c>
      <c r="D763" s="6" t="s">
        <v>32</v>
      </c>
      <c r="G763" s="6">
        <v>1.13357</v>
      </c>
      <c r="H763" s="6">
        <v>113359.5</v>
      </c>
      <c r="I763" s="7" t="s">
        <v>63</v>
      </c>
      <c r="J763" s="7" t="s">
        <v>65</v>
      </c>
      <c r="K763" s="7" t="s">
        <v>67</v>
      </c>
      <c r="L763" s="6">
        <v>1.13357</v>
      </c>
      <c r="M763" s="6">
        <v>1.1336200000000001</v>
      </c>
    </row>
    <row r="764" spans="1:13" s="6" customFormat="1" x14ac:dyDescent="0.25">
      <c r="A764" s="4">
        <v>43628</v>
      </c>
      <c r="B764" s="5">
        <v>0.37593996527777779</v>
      </c>
      <c r="C764" s="7">
        <v>1</v>
      </c>
      <c r="D764" s="6" t="s">
        <v>11</v>
      </c>
      <c r="G764" s="6">
        <v>20470</v>
      </c>
      <c r="H764" s="6">
        <v>23205.1</v>
      </c>
      <c r="I764" s="7" t="s">
        <v>63</v>
      </c>
      <c r="J764" s="7" t="s">
        <v>65</v>
      </c>
      <c r="K764" s="7" t="s">
        <v>67</v>
      </c>
      <c r="L764" s="6">
        <v>20470</v>
      </c>
      <c r="M764" s="6">
        <v>20480</v>
      </c>
    </row>
    <row r="765" spans="1:13" s="6" customFormat="1" x14ac:dyDescent="0.25">
      <c r="A765" s="4">
        <v>43628</v>
      </c>
      <c r="B765" s="5">
        <v>0.37597915509259261</v>
      </c>
      <c r="C765" s="7">
        <v>1</v>
      </c>
      <c r="D765" s="6" t="s">
        <v>48</v>
      </c>
      <c r="G765" s="6">
        <v>108.3</v>
      </c>
      <c r="H765" s="6">
        <v>1000</v>
      </c>
      <c r="I765" s="7" t="s">
        <v>63</v>
      </c>
      <c r="J765" s="7" t="s">
        <v>65</v>
      </c>
      <c r="K765" s="7" t="s">
        <v>67</v>
      </c>
      <c r="L765" s="6">
        <v>108.30200000000001</v>
      </c>
      <c r="M765" s="6">
        <v>108.307</v>
      </c>
    </row>
    <row r="766" spans="1:13" s="6" customFormat="1" x14ac:dyDescent="0.25">
      <c r="A766" s="4">
        <v>43628</v>
      </c>
      <c r="B766" s="5">
        <v>0.45890943287037039</v>
      </c>
      <c r="C766" s="7">
        <v>1</v>
      </c>
      <c r="D766" s="6" t="s">
        <v>51</v>
      </c>
      <c r="G766" s="6">
        <v>5.8233300000000003</v>
      </c>
      <c r="H766" s="6">
        <v>100000</v>
      </c>
      <c r="I766" s="7" t="s">
        <v>63</v>
      </c>
      <c r="J766" s="7" t="s">
        <v>65</v>
      </c>
      <c r="K766" s="7" t="s">
        <v>67</v>
      </c>
      <c r="L766" s="6">
        <v>5.8233300000000003</v>
      </c>
      <c r="M766" s="6">
        <v>5.8241500000000004</v>
      </c>
    </row>
    <row r="767" spans="1:13" s="6" customFormat="1" x14ac:dyDescent="0.25">
      <c r="A767" s="4">
        <v>43628</v>
      </c>
      <c r="B767" s="5">
        <v>0.4590252314814815</v>
      </c>
      <c r="C767" s="7">
        <v>1</v>
      </c>
      <c r="D767" s="6" t="s">
        <v>27</v>
      </c>
      <c r="G767" s="6">
        <v>1.1237200000000001</v>
      </c>
      <c r="H767" s="6">
        <v>5666.6</v>
      </c>
      <c r="I767" s="7" t="s">
        <v>63</v>
      </c>
      <c r="J767" s="7" t="s">
        <v>65</v>
      </c>
      <c r="K767" s="7" t="s">
        <v>66</v>
      </c>
      <c r="L767" s="6">
        <v>1.1236999999999999</v>
      </c>
      <c r="M767" s="6">
        <v>1.1237200000000001</v>
      </c>
    </row>
    <row r="768" spans="1:13" s="6" customFormat="1" x14ac:dyDescent="0.25">
      <c r="A768" s="4">
        <v>43628</v>
      </c>
      <c r="B768" s="5">
        <v>0.45906008101851853</v>
      </c>
      <c r="C768" s="7">
        <v>1</v>
      </c>
      <c r="D768" s="6" t="s">
        <v>32</v>
      </c>
      <c r="E768" s="6">
        <f>AVERAGE(G768:G770)</f>
        <v>1.1333366666666667</v>
      </c>
      <c r="F768" s="6">
        <f>SUM(H768:H770)</f>
        <v>152996.95000000001</v>
      </c>
      <c r="G768" s="6">
        <v>1.1333599999999999</v>
      </c>
      <c r="H768" s="6">
        <v>16999.95</v>
      </c>
      <c r="I768" s="7" t="s">
        <v>63</v>
      </c>
      <c r="J768" s="7" t="s">
        <v>65</v>
      </c>
      <c r="K768" s="7" t="s">
        <v>67</v>
      </c>
      <c r="L768" s="6">
        <v>1.1333</v>
      </c>
      <c r="M768" s="6">
        <v>1.1333599999999999</v>
      </c>
    </row>
    <row r="769" spans="1:13" s="6" customFormat="1" x14ac:dyDescent="0.25">
      <c r="A769" s="4">
        <v>43628</v>
      </c>
      <c r="B769" s="5">
        <v>0.45930872685185187</v>
      </c>
      <c r="C769" s="7">
        <v>1</v>
      </c>
      <c r="D769" s="6" t="s">
        <v>32</v>
      </c>
      <c r="G769" s="6">
        <v>1.1333500000000001</v>
      </c>
      <c r="H769" s="6">
        <v>113331.5</v>
      </c>
      <c r="I769" s="7" t="s">
        <v>63</v>
      </c>
      <c r="J769" s="7" t="s">
        <v>65</v>
      </c>
      <c r="K769" s="7" t="s">
        <v>67</v>
      </c>
      <c r="L769" s="6">
        <v>1.1332800000000001</v>
      </c>
      <c r="M769" s="6">
        <v>1.1333500000000001</v>
      </c>
    </row>
    <row r="770" spans="1:13" s="6" customFormat="1" x14ac:dyDescent="0.25">
      <c r="A770" s="4">
        <v>43628</v>
      </c>
      <c r="B770" s="5">
        <v>0.45938776620370375</v>
      </c>
      <c r="C770" s="7">
        <v>1</v>
      </c>
      <c r="D770" s="6" t="s">
        <v>32</v>
      </c>
      <c r="G770" s="6">
        <v>1.1333</v>
      </c>
      <c r="H770" s="6">
        <v>22665.5</v>
      </c>
      <c r="I770" s="7" t="s">
        <v>63</v>
      </c>
      <c r="J770" s="7" t="s">
        <v>65</v>
      </c>
      <c r="K770" s="7" t="s">
        <v>67</v>
      </c>
      <c r="L770" s="6">
        <v>1.1332500000000001</v>
      </c>
      <c r="M770" s="6">
        <v>1.1333</v>
      </c>
    </row>
    <row r="771" spans="1:13" s="6" customFormat="1" x14ac:dyDescent="0.25">
      <c r="A771" s="4">
        <v>43628</v>
      </c>
      <c r="B771" s="5">
        <v>0.54170115740740743</v>
      </c>
      <c r="C771" s="7">
        <v>1</v>
      </c>
      <c r="D771" s="6" t="s">
        <v>39</v>
      </c>
      <c r="G771" s="6">
        <v>1.93696</v>
      </c>
      <c r="H771" s="6">
        <v>1273.76</v>
      </c>
      <c r="I771" s="7" t="s">
        <v>63</v>
      </c>
      <c r="J771" s="7" t="s">
        <v>65</v>
      </c>
      <c r="K771" s="7" t="s">
        <v>67</v>
      </c>
      <c r="L771" s="6">
        <v>1.9368300000000001</v>
      </c>
      <c r="M771" s="6">
        <v>1.93693</v>
      </c>
    </row>
    <row r="772" spans="1:13" s="6" customFormat="1" x14ac:dyDescent="0.25">
      <c r="A772" s="4">
        <v>43628</v>
      </c>
      <c r="B772" s="5">
        <v>0.54231182870370376</v>
      </c>
      <c r="C772" s="7">
        <v>1</v>
      </c>
      <c r="D772" s="6" t="s">
        <v>48</v>
      </c>
      <c r="E772" s="6">
        <f>AVERAGE(G772:G774)</f>
        <v>108.35633333333334</v>
      </c>
      <c r="F772" s="6">
        <f>SUM(H772:H774)</f>
        <v>12000</v>
      </c>
      <c r="G772" s="6">
        <v>108.358</v>
      </c>
      <c r="H772" s="6">
        <v>1000</v>
      </c>
      <c r="I772" s="7" t="s">
        <v>63</v>
      </c>
      <c r="J772" s="7" t="s">
        <v>65</v>
      </c>
      <c r="K772" s="7" t="s">
        <v>66</v>
      </c>
      <c r="L772" s="6">
        <v>108.358</v>
      </c>
      <c r="M772" s="6">
        <v>108.357</v>
      </c>
    </row>
    <row r="773" spans="1:13" s="6" customFormat="1" x14ac:dyDescent="0.25">
      <c r="A773" s="4">
        <v>43628</v>
      </c>
      <c r="B773" s="5">
        <v>0.54243187500000001</v>
      </c>
      <c r="C773" s="7">
        <v>1</v>
      </c>
      <c r="D773" s="6" t="s">
        <v>48</v>
      </c>
      <c r="G773" s="6">
        <v>108.355</v>
      </c>
      <c r="H773" s="6">
        <v>10000</v>
      </c>
      <c r="I773" s="7" t="s">
        <v>63</v>
      </c>
      <c r="J773" s="7" t="s">
        <v>65</v>
      </c>
      <c r="K773" s="7" t="s">
        <v>66</v>
      </c>
      <c r="L773" s="6">
        <v>108.355</v>
      </c>
      <c r="M773" s="6">
        <v>108.35599999999999</v>
      </c>
    </row>
    <row r="774" spans="1:13" s="6" customFormat="1" x14ac:dyDescent="0.25">
      <c r="A774" s="4">
        <v>43628</v>
      </c>
      <c r="B774" s="5">
        <v>0.54283701388888883</v>
      </c>
      <c r="C774" s="7">
        <v>1</v>
      </c>
      <c r="D774" s="6" t="s">
        <v>48</v>
      </c>
      <c r="G774" s="6">
        <v>108.35599999999999</v>
      </c>
      <c r="H774" s="6">
        <v>1000</v>
      </c>
      <c r="I774" s="7" t="s">
        <v>63</v>
      </c>
      <c r="J774" s="7" t="s">
        <v>65</v>
      </c>
      <c r="K774" s="7" t="s">
        <v>66</v>
      </c>
      <c r="L774" s="6">
        <v>108.35599999999999</v>
      </c>
      <c r="M774" s="6">
        <v>108.35599999999999</v>
      </c>
    </row>
    <row r="775" spans="1:13" s="6" customFormat="1" x14ac:dyDescent="0.25">
      <c r="A775" s="4">
        <v>43628</v>
      </c>
      <c r="B775" s="5">
        <v>0.62514711805555556</v>
      </c>
      <c r="C775" s="7">
        <v>1</v>
      </c>
      <c r="D775" s="6" t="s">
        <v>26</v>
      </c>
      <c r="G775" s="6">
        <v>1.50397</v>
      </c>
      <c r="H775" s="6">
        <v>2263.9299999999998</v>
      </c>
      <c r="I775" s="7" t="s">
        <v>63</v>
      </c>
      <c r="J775" s="7" t="s">
        <v>65</v>
      </c>
      <c r="K775" s="7" t="s">
        <v>66</v>
      </c>
      <c r="L775" s="6">
        <v>1.50397</v>
      </c>
      <c r="M775" s="6">
        <v>1.5040100000000001</v>
      </c>
    </row>
    <row r="776" spans="1:13" s="6" customFormat="1" x14ac:dyDescent="0.25">
      <c r="A776" s="4">
        <v>43629</v>
      </c>
      <c r="B776" s="5">
        <v>0.37517994212962963</v>
      </c>
      <c r="C776" s="7">
        <v>1</v>
      </c>
      <c r="D776" s="6" t="s">
        <v>40</v>
      </c>
      <c r="G776" s="6">
        <v>1.2675799999999999</v>
      </c>
      <c r="H776" s="6">
        <v>2535.2199999999998</v>
      </c>
      <c r="I776" s="7" t="s">
        <v>63</v>
      </c>
      <c r="J776" s="7" t="s">
        <v>65</v>
      </c>
      <c r="K776" s="7" t="s">
        <v>67</v>
      </c>
      <c r="L776" s="6">
        <v>1.2675799999999999</v>
      </c>
      <c r="M776" s="6">
        <v>1.26766</v>
      </c>
    </row>
    <row r="777" spans="1:13" s="6" customFormat="1" x14ac:dyDescent="0.25">
      <c r="A777" s="4">
        <v>43629</v>
      </c>
      <c r="B777" s="5">
        <v>0.37524450231481482</v>
      </c>
      <c r="C777" s="7">
        <v>1</v>
      </c>
      <c r="D777" s="6" t="s">
        <v>38</v>
      </c>
      <c r="E777" s="6">
        <f>AVERAGE(G777:G778)</f>
        <v>137.29000000000002</v>
      </c>
      <c r="F777" s="6">
        <f>SUM(H777:H778)</f>
        <v>81120.97</v>
      </c>
      <c r="G777" s="6">
        <v>137.29300000000001</v>
      </c>
      <c r="H777" s="6">
        <v>5070.07</v>
      </c>
      <c r="I777" s="7" t="s">
        <v>63</v>
      </c>
      <c r="J777" s="7" t="s">
        <v>65</v>
      </c>
      <c r="K777" s="7" t="s">
        <v>67</v>
      </c>
      <c r="L777" s="6">
        <v>137.285</v>
      </c>
      <c r="M777" s="6">
        <v>137.29300000000001</v>
      </c>
    </row>
    <row r="778" spans="1:13" s="6" customFormat="1" x14ac:dyDescent="0.25">
      <c r="A778" s="4">
        <v>43629</v>
      </c>
      <c r="B778" s="5">
        <v>0.37524784722222221</v>
      </c>
      <c r="C778" s="7">
        <v>1</v>
      </c>
      <c r="D778" s="6" t="s">
        <v>38</v>
      </c>
      <c r="G778" s="6">
        <v>137.28700000000001</v>
      </c>
      <c r="H778" s="6">
        <v>76050.899999999994</v>
      </c>
      <c r="I778" s="7" t="s">
        <v>63</v>
      </c>
      <c r="J778" s="7" t="s">
        <v>65</v>
      </c>
      <c r="K778" s="7" t="s">
        <v>66</v>
      </c>
      <c r="L778" s="6">
        <v>137.28700000000001</v>
      </c>
      <c r="M778" s="6">
        <v>137.291</v>
      </c>
    </row>
    <row r="779" spans="1:13" s="6" customFormat="1" x14ac:dyDescent="0.25">
      <c r="A779" s="4">
        <v>43629</v>
      </c>
      <c r="B779" s="5">
        <v>0.37563079861111109</v>
      </c>
      <c r="C779" s="7">
        <v>1</v>
      </c>
      <c r="D779" s="6" t="s">
        <v>10</v>
      </c>
      <c r="G779" s="6">
        <v>12096.5</v>
      </c>
      <c r="H779" s="6">
        <v>3415.58</v>
      </c>
      <c r="I779" s="7" t="s">
        <v>63</v>
      </c>
      <c r="J779" s="7" t="s">
        <v>65</v>
      </c>
      <c r="K779" s="7" t="s">
        <v>67</v>
      </c>
      <c r="L779" s="6">
        <v>12096.5</v>
      </c>
      <c r="M779" s="6">
        <v>12097.5</v>
      </c>
    </row>
    <row r="780" spans="1:13" s="6" customFormat="1" x14ac:dyDescent="0.25">
      <c r="A780" s="4">
        <v>43629</v>
      </c>
      <c r="B780" s="5">
        <v>0.37596635416666668</v>
      </c>
      <c r="C780" s="7">
        <v>1</v>
      </c>
      <c r="D780" s="6" t="s">
        <v>33</v>
      </c>
      <c r="G780" s="6">
        <v>250.97499999999999</v>
      </c>
      <c r="H780" s="6">
        <v>3010.16</v>
      </c>
      <c r="I780" s="7" t="s">
        <v>63</v>
      </c>
      <c r="J780" s="7" t="s">
        <v>65</v>
      </c>
      <c r="K780" s="7" t="s">
        <v>67</v>
      </c>
      <c r="L780" s="6">
        <v>250.97900000000001</v>
      </c>
      <c r="M780" s="6">
        <v>251.05199999999999</v>
      </c>
    </row>
    <row r="781" spans="1:13" s="6" customFormat="1" x14ac:dyDescent="0.25">
      <c r="A781" s="4">
        <v>43629</v>
      </c>
      <c r="B781" s="5">
        <v>0.45898702546296294</v>
      </c>
      <c r="C781" s="7">
        <v>1</v>
      </c>
      <c r="D781" s="6" t="s">
        <v>32</v>
      </c>
      <c r="G781" s="6">
        <v>1.1293599999999999</v>
      </c>
      <c r="H781" s="6">
        <v>56470.5</v>
      </c>
      <c r="I781" s="7" t="s">
        <v>63</v>
      </c>
      <c r="J781" s="7" t="s">
        <v>65</v>
      </c>
      <c r="K781" s="7" t="s">
        <v>67</v>
      </c>
      <c r="L781" s="6">
        <v>1.1293800000000001</v>
      </c>
      <c r="M781" s="6">
        <v>1.12944</v>
      </c>
    </row>
    <row r="782" spans="1:13" s="6" customFormat="1" x14ac:dyDescent="0.25">
      <c r="A782" s="4">
        <v>43629</v>
      </c>
      <c r="B782" s="5">
        <v>0.54199081018518525</v>
      </c>
      <c r="C782" s="7">
        <v>1</v>
      </c>
      <c r="D782" s="6" t="s">
        <v>51</v>
      </c>
      <c r="G782" s="6">
        <v>5.8408600000000002</v>
      </c>
      <c r="H782" s="6">
        <v>500000</v>
      </c>
      <c r="I782" s="7" t="s">
        <v>63</v>
      </c>
      <c r="J782" s="7" t="s">
        <v>65</v>
      </c>
      <c r="K782" s="7" t="s">
        <v>67</v>
      </c>
      <c r="L782" s="6">
        <v>5.8408600000000002</v>
      </c>
      <c r="M782" s="6">
        <v>5.8417199999999996</v>
      </c>
    </row>
    <row r="783" spans="1:13" s="6" customFormat="1" x14ac:dyDescent="0.25">
      <c r="A783" s="4">
        <v>43629</v>
      </c>
      <c r="B783" s="5">
        <v>0.54256663194444443</v>
      </c>
      <c r="C783" s="7">
        <v>1</v>
      </c>
      <c r="D783" s="6" t="s">
        <v>2</v>
      </c>
      <c r="G783" s="6">
        <v>52.71</v>
      </c>
      <c r="H783" s="6">
        <v>10542</v>
      </c>
      <c r="I783" s="7" t="s">
        <v>63</v>
      </c>
      <c r="J783" s="7" t="s">
        <v>65</v>
      </c>
      <c r="K783" s="7" t="s">
        <v>66</v>
      </c>
      <c r="L783" s="6">
        <v>52.69</v>
      </c>
      <c r="M783" s="6">
        <v>52.71</v>
      </c>
    </row>
    <row r="784" spans="1:13" s="6" customFormat="1" x14ac:dyDescent="0.25">
      <c r="A784" s="4">
        <v>43629</v>
      </c>
      <c r="B784" s="5">
        <v>0.62501474537037038</v>
      </c>
      <c r="C784" s="7">
        <v>1</v>
      </c>
      <c r="D784" s="6" t="s">
        <v>17</v>
      </c>
      <c r="G784" s="6">
        <v>0.92051000000000005</v>
      </c>
      <c r="H784" s="6">
        <v>691.19</v>
      </c>
      <c r="I784" s="7" t="s">
        <v>63</v>
      </c>
      <c r="J784" s="7" t="s">
        <v>65</v>
      </c>
      <c r="K784" s="7" t="s">
        <v>67</v>
      </c>
      <c r="L784" s="6">
        <v>0.92054000000000002</v>
      </c>
      <c r="M784" s="6">
        <v>0.92062999999999995</v>
      </c>
    </row>
    <row r="785" spans="1:13" s="6" customFormat="1" x14ac:dyDescent="0.25">
      <c r="A785" s="4">
        <v>43629</v>
      </c>
      <c r="B785" s="5">
        <v>0.6257023263888889</v>
      </c>
      <c r="C785" s="7">
        <v>1</v>
      </c>
      <c r="D785" s="6" t="s">
        <v>47</v>
      </c>
      <c r="G785" s="6">
        <v>0.99353000000000002</v>
      </c>
      <c r="H785" s="6">
        <v>1000</v>
      </c>
      <c r="I785" s="7" t="s">
        <v>63</v>
      </c>
      <c r="J785" s="7" t="s">
        <v>65</v>
      </c>
      <c r="K785" s="7" t="s">
        <v>67</v>
      </c>
      <c r="L785" s="6">
        <v>0.99343999999999999</v>
      </c>
      <c r="M785" s="6">
        <v>0.99351</v>
      </c>
    </row>
    <row r="786" spans="1:13" s="6" customFormat="1" x14ac:dyDescent="0.25">
      <c r="A786" s="4">
        <v>43629</v>
      </c>
      <c r="B786" s="5">
        <v>0.62573226851851849</v>
      </c>
      <c r="C786" s="7">
        <v>1</v>
      </c>
      <c r="D786" s="6" t="s">
        <v>51</v>
      </c>
      <c r="E786" s="6">
        <f>AVERAGE(G786:G787,G789)</f>
        <v>5.8842533333333336</v>
      </c>
      <c r="F786" s="6">
        <f>SUM(H786:H787,H789)</f>
        <v>500000</v>
      </c>
      <c r="G786" s="6">
        <v>5.8834600000000004</v>
      </c>
      <c r="H786" s="6">
        <v>100000</v>
      </c>
      <c r="I786" s="7" t="s">
        <v>63</v>
      </c>
      <c r="J786" s="7" t="s">
        <v>65</v>
      </c>
      <c r="K786" s="7" t="s">
        <v>67</v>
      </c>
      <c r="L786" s="6">
        <v>5.8834600000000004</v>
      </c>
      <c r="M786" s="6">
        <v>5.8848500000000001</v>
      </c>
    </row>
    <row r="787" spans="1:13" s="6" customFormat="1" x14ac:dyDescent="0.25">
      <c r="A787" s="4">
        <v>43629</v>
      </c>
      <c r="B787" s="5">
        <v>0.6259162615740741</v>
      </c>
      <c r="C787" s="7">
        <v>1</v>
      </c>
      <c r="D787" s="6" t="s">
        <v>51</v>
      </c>
      <c r="G787" s="6">
        <v>5.8829500000000001</v>
      </c>
      <c r="H787" s="6">
        <v>200000</v>
      </c>
      <c r="I787" s="7" t="s">
        <v>63</v>
      </c>
      <c r="J787" s="7" t="s">
        <v>65</v>
      </c>
      <c r="K787" s="7" t="s">
        <v>67</v>
      </c>
      <c r="L787" s="6">
        <v>5.8821700000000003</v>
      </c>
      <c r="M787" s="6">
        <v>5.8827499999999997</v>
      </c>
    </row>
    <row r="788" spans="1:13" s="6" customFormat="1" x14ac:dyDescent="0.25">
      <c r="A788" s="4">
        <v>43629</v>
      </c>
      <c r="B788" s="5">
        <v>0.62598608796296296</v>
      </c>
      <c r="C788" s="7">
        <v>1</v>
      </c>
      <c r="D788" s="6" t="s">
        <v>25</v>
      </c>
      <c r="G788" s="6">
        <v>1.63192</v>
      </c>
      <c r="H788" s="6">
        <v>1127.78</v>
      </c>
      <c r="I788" s="7" t="s">
        <v>63</v>
      </c>
      <c r="J788" s="7" t="s">
        <v>65</v>
      </c>
      <c r="K788" s="7" t="s">
        <v>67</v>
      </c>
      <c r="L788" s="6">
        <v>1.63195</v>
      </c>
      <c r="M788" s="6">
        <v>1.6320600000000001</v>
      </c>
    </row>
    <row r="789" spans="1:13" s="6" customFormat="1" x14ac:dyDescent="0.25">
      <c r="A789" s="4">
        <v>43629</v>
      </c>
      <c r="B789" s="5">
        <v>0.62598983796296304</v>
      </c>
      <c r="C789" s="7">
        <v>1</v>
      </c>
      <c r="D789" s="6" t="s">
        <v>51</v>
      </c>
      <c r="G789" s="6">
        <v>5.8863500000000002</v>
      </c>
      <c r="H789" s="6">
        <v>200000</v>
      </c>
      <c r="I789" s="7" t="s">
        <v>63</v>
      </c>
      <c r="J789" s="7" t="s">
        <v>65</v>
      </c>
      <c r="K789" s="7" t="s">
        <v>67</v>
      </c>
      <c r="L789" s="6">
        <v>5.8863500000000002</v>
      </c>
      <c r="M789" s="6">
        <v>5.8871200000000004</v>
      </c>
    </row>
    <row r="790" spans="1:13" s="6" customFormat="1" x14ac:dyDescent="0.25">
      <c r="A790" s="4">
        <v>43629</v>
      </c>
      <c r="B790" s="5">
        <v>0.62634556712962963</v>
      </c>
      <c r="C790" s="7">
        <v>1</v>
      </c>
      <c r="D790" s="6" t="s">
        <v>32</v>
      </c>
      <c r="E790" s="6">
        <f>AVERAGE(G790:G792)</f>
        <v>1.1276266666666668</v>
      </c>
      <c r="F790" s="6">
        <f>SUM(H790:H792)</f>
        <v>6766.2</v>
      </c>
      <c r="G790" s="6">
        <v>1.12765</v>
      </c>
      <c r="H790" s="6">
        <v>1127.7</v>
      </c>
      <c r="I790" s="7" t="s">
        <v>63</v>
      </c>
      <c r="J790" s="7" t="s">
        <v>65</v>
      </c>
      <c r="K790" s="7" t="s">
        <v>67</v>
      </c>
      <c r="L790" s="6">
        <v>1.12767</v>
      </c>
      <c r="M790" s="6">
        <v>1.1277299999999999</v>
      </c>
    </row>
    <row r="791" spans="1:13" s="6" customFormat="1" x14ac:dyDescent="0.25">
      <c r="A791" s="4">
        <v>43629</v>
      </c>
      <c r="B791" s="5">
        <v>0.62634587962962962</v>
      </c>
      <c r="C791" s="7">
        <v>1</v>
      </c>
      <c r="D791" s="6" t="s">
        <v>32</v>
      </c>
      <c r="G791" s="6">
        <v>1.1276200000000001</v>
      </c>
      <c r="H791" s="6">
        <v>4510.8</v>
      </c>
      <c r="I791" s="7" t="s">
        <v>63</v>
      </c>
      <c r="J791" s="7" t="s">
        <v>65</v>
      </c>
      <c r="K791" s="7" t="s">
        <v>67</v>
      </c>
      <c r="L791" s="6">
        <v>1.12767</v>
      </c>
      <c r="M791" s="6">
        <v>1.1277299999999999</v>
      </c>
    </row>
    <row r="792" spans="1:13" s="6" customFormat="1" x14ac:dyDescent="0.25">
      <c r="A792" s="4">
        <v>43629</v>
      </c>
      <c r="B792" s="5">
        <v>0.62634863425925924</v>
      </c>
      <c r="C792" s="7">
        <v>1</v>
      </c>
      <c r="D792" s="6" t="s">
        <v>32</v>
      </c>
      <c r="G792" s="6">
        <v>1.12761</v>
      </c>
      <c r="H792" s="6">
        <v>1127.7</v>
      </c>
      <c r="I792" s="7" t="s">
        <v>63</v>
      </c>
      <c r="J792" s="7" t="s">
        <v>65</v>
      </c>
      <c r="K792" s="7" t="s">
        <v>67</v>
      </c>
      <c r="L792" s="6">
        <v>1.1276600000000001</v>
      </c>
      <c r="M792" s="6">
        <v>1.1277299999999999</v>
      </c>
    </row>
    <row r="793" spans="1:13" s="6" customFormat="1" x14ac:dyDescent="0.25">
      <c r="A793" s="4">
        <v>43630</v>
      </c>
      <c r="B793" s="5">
        <v>0.37500737268518519</v>
      </c>
      <c r="C793" s="7">
        <v>1</v>
      </c>
      <c r="D793" s="6" t="s">
        <v>38</v>
      </c>
      <c r="G793" s="6">
        <v>137.101</v>
      </c>
      <c r="H793" s="6">
        <v>5067.68</v>
      </c>
      <c r="I793" s="7" t="s">
        <v>63</v>
      </c>
      <c r="J793" s="7" t="s">
        <v>65</v>
      </c>
      <c r="K793" s="7" t="s">
        <v>67</v>
      </c>
      <c r="L793" s="6">
        <v>137.101</v>
      </c>
      <c r="M793" s="6">
        <v>137.10499999999999</v>
      </c>
    </row>
    <row r="794" spans="1:13" s="6" customFormat="1" x14ac:dyDescent="0.25">
      <c r="A794" s="4">
        <v>43630</v>
      </c>
      <c r="B794" s="5">
        <v>0.37501936342592596</v>
      </c>
      <c r="C794" s="7">
        <v>1</v>
      </c>
      <c r="D794" s="6" t="s">
        <v>10</v>
      </c>
      <c r="G794" s="6">
        <v>12139.5</v>
      </c>
      <c r="H794" s="6">
        <v>34235.67</v>
      </c>
      <c r="I794" s="7" t="s">
        <v>63</v>
      </c>
      <c r="J794" s="7" t="s">
        <v>65</v>
      </c>
      <c r="K794" s="7" t="s">
        <v>67</v>
      </c>
      <c r="L794" s="6">
        <v>12139.5</v>
      </c>
      <c r="M794" s="6">
        <v>12141</v>
      </c>
    </row>
    <row r="795" spans="1:13" s="6" customFormat="1" x14ac:dyDescent="0.25">
      <c r="A795" s="4">
        <v>43630</v>
      </c>
      <c r="B795" s="5">
        <v>0.37548021990740743</v>
      </c>
      <c r="C795" s="7">
        <v>1</v>
      </c>
      <c r="D795" s="6" t="s">
        <v>35</v>
      </c>
      <c r="G795" s="6">
        <v>1.83588</v>
      </c>
      <c r="H795" s="6">
        <v>1266.71</v>
      </c>
      <c r="I795" s="7" t="s">
        <v>63</v>
      </c>
      <c r="J795" s="7" t="s">
        <v>65</v>
      </c>
      <c r="K795" s="7" t="s">
        <v>67</v>
      </c>
      <c r="L795" s="6">
        <v>1.8359099999999999</v>
      </c>
      <c r="M795" s="6">
        <v>1.83592</v>
      </c>
    </row>
    <row r="796" spans="1:13" s="6" customFormat="1" x14ac:dyDescent="0.25">
      <c r="A796" s="4">
        <v>43630</v>
      </c>
      <c r="B796" s="5">
        <v>0.37549416666666668</v>
      </c>
      <c r="C796" s="7">
        <v>1</v>
      </c>
      <c r="D796" s="6" t="s">
        <v>56</v>
      </c>
      <c r="E796" s="6">
        <f>AVERAGE(G796:G797)</f>
        <v>1355.58</v>
      </c>
      <c r="F796" s="6">
        <f>SUM(H796:H797)</f>
        <v>12198.01</v>
      </c>
      <c r="G796" s="6">
        <v>1355.15</v>
      </c>
      <c r="H796" s="6">
        <v>10842.08</v>
      </c>
      <c r="I796" s="7" t="s">
        <v>63</v>
      </c>
      <c r="J796" s="7" t="s">
        <v>65</v>
      </c>
      <c r="K796" s="7" t="s">
        <v>67</v>
      </c>
      <c r="L796" s="6">
        <v>1355.15</v>
      </c>
      <c r="M796" s="6">
        <v>1355.31</v>
      </c>
    </row>
    <row r="797" spans="1:13" s="6" customFormat="1" x14ac:dyDescent="0.25">
      <c r="A797" s="4">
        <v>43630</v>
      </c>
      <c r="B797" s="5">
        <v>0.37580232638888894</v>
      </c>
      <c r="C797" s="7">
        <v>1</v>
      </c>
      <c r="D797" s="6" t="s">
        <v>56</v>
      </c>
      <c r="G797" s="6">
        <v>1356.01</v>
      </c>
      <c r="H797" s="6">
        <v>1355.93</v>
      </c>
      <c r="I797" s="7" t="s">
        <v>63</v>
      </c>
      <c r="J797" s="7" t="s">
        <v>65</v>
      </c>
      <c r="K797" s="7" t="s">
        <v>67</v>
      </c>
      <c r="L797" s="6">
        <v>1355.8620000000001</v>
      </c>
      <c r="M797" s="6">
        <v>1355.99</v>
      </c>
    </row>
    <row r="798" spans="1:13" s="6" customFormat="1" x14ac:dyDescent="0.25">
      <c r="A798" s="4">
        <v>43630</v>
      </c>
      <c r="B798" s="5">
        <v>0.45834349537037039</v>
      </c>
      <c r="C798" s="7">
        <v>1</v>
      </c>
      <c r="D798" s="6" t="s">
        <v>51</v>
      </c>
      <c r="G798" s="6">
        <v>5.9054599999999997</v>
      </c>
      <c r="H798" s="6">
        <v>151000</v>
      </c>
      <c r="I798" s="7" t="s">
        <v>63</v>
      </c>
      <c r="J798" s="7" t="s">
        <v>65</v>
      </c>
      <c r="K798" s="7" t="s">
        <v>67</v>
      </c>
      <c r="L798" s="6">
        <v>5.9055</v>
      </c>
      <c r="M798" s="6">
        <v>5.9073200000000003</v>
      </c>
    </row>
    <row r="799" spans="1:13" s="6" customFormat="1" x14ac:dyDescent="0.25">
      <c r="A799" s="4">
        <v>43630</v>
      </c>
      <c r="B799" s="5">
        <v>0.45887101851851853</v>
      </c>
      <c r="C799" s="7">
        <v>1</v>
      </c>
      <c r="D799" s="6" t="s">
        <v>31</v>
      </c>
      <c r="G799" s="6">
        <v>10.645099999999999</v>
      </c>
      <c r="H799" s="6">
        <v>1127.8800000000001</v>
      </c>
      <c r="I799" s="7" t="s">
        <v>63</v>
      </c>
      <c r="J799" s="7" t="s">
        <v>65</v>
      </c>
      <c r="K799" s="7" t="s">
        <v>66</v>
      </c>
      <c r="L799" s="6">
        <v>10.646520000000001</v>
      </c>
      <c r="M799" s="6">
        <v>10.64677</v>
      </c>
    </row>
    <row r="800" spans="1:13" s="6" customFormat="1" x14ac:dyDescent="0.25">
      <c r="A800" s="4">
        <v>43630</v>
      </c>
      <c r="B800" s="5">
        <v>0.54183181712962958</v>
      </c>
      <c r="C800" s="7">
        <v>1</v>
      </c>
      <c r="D800" s="6" t="s">
        <v>56</v>
      </c>
      <c r="E800" s="6">
        <f>AVERAGE(G800,G802)</f>
        <v>1353.7550000000001</v>
      </c>
      <c r="F800" s="6">
        <f>SUM(H800,H802)</f>
        <v>1083029</v>
      </c>
      <c r="G800" s="6">
        <v>1353.88</v>
      </c>
      <c r="H800" s="6">
        <v>676940</v>
      </c>
      <c r="I800" s="7" t="s">
        <v>63</v>
      </c>
      <c r="J800" s="7" t="s">
        <v>65</v>
      </c>
      <c r="K800" s="7" t="s">
        <v>67</v>
      </c>
      <c r="L800" s="6">
        <v>1353.75</v>
      </c>
      <c r="M800" s="6">
        <v>1353.82</v>
      </c>
    </row>
    <row r="801" spans="1:13" s="6" customFormat="1" x14ac:dyDescent="0.25">
      <c r="A801" s="4">
        <v>43630</v>
      </c>
      <c r="B801" s="5">
        <v>0.54225401620370373</v>
      </c>
      <c r="C801" s="7">
        <v>1</v>
      </c>
      <c r="D801" s="6" t="s">
        <v>32</v>
      </c>
      <c r="E801" s="6">
        <f>AVERAGE(G801,G803:G805)</f>
        <v>1.12568</v>
      </c>
      <c r="F801" s="6">
        <f>SUM(H801,H803:H805)</f>
        <v>43906.53</v>
      </c>
      <c r="G801" s="6">
        <v>1.12615</v>
      </c>
      <c r="H801" s="6">
        <v>22522.5</v>
      </c>
      <c r="I801" s="7" t="s">
        <v>63</v>
      </c>
      <c r="J801" s="7" t="s">
        <v>65</v>
      </c>
      <c r="K801" s="7" t="s">
        <v>67</v>
      </c>
      <c r="L801" s="6">
        <v>1.1261000000000001</v>
      </c>
      <c r="M801" s="6">
        <v>1.12615</v>
      </c>
    </row>
    <row r="802" spans="1:13" s="6" customFormat="1" x14ac:dyDescent="0.25">
      <c r="A802" s="4">
        <v>43630</v>
      </c>
      <c r="B802" s="5">
        <v>0.54242516203703706</v>
      </c>
      <c r="C802" s="7">
        <v>1</v>
      </c>
      <c r="D802" s="6" t="s">
        <v>56</v>
      </c>
      <c r="G802" s="6">
        <v>1353.63</v>
      </c>
      <c r="H802" s="6">
        <v>406089</v>
      </c>
      <c r="I802" s="7" t="s">
        <v>63</v>
      </c>
      <c r="J802" s="7" t="s">
        <v>65</v>
      </c>
      <c r="K802" s="7" t="s">
        <v>67</v>
      </c>
      <c r="L802" s="6">
        <v>1353.56</v>
      </c>
      <c r="M802" s="6">
        <v>1353.63</v>
      </c>
    </row>
    <row r="803" spans="1:13" s="6" customFormat="1" x14ac:dyDescent="0.25">
      <c r="A803" s="4">
        <v>43630</v>
      </c>
      <c r="B803" s="5">
        <v>0.54267954861111112</v>
      </c>
      <c r="C803" s="7">
        <v>1</v>
      </c>
      <c r="D803" s="6" t="s">
        <v>32</v>
      </c>
      <c r="G803" s="6">
        <v>1.1257299999999999</v>
      </c>
      <c r="H803" s="6">
        <v>2251.46</v>
      </c>
      <c r="I803" s="7" t="s">
        <v>63</v>
      </c>
      <c r="J803" s="7" t="s">
        <v>65</v>
      </c>
      <c r="K803" s="7" t="s">
        <v>66</v>
      </c>
      <c r="L803" s="6">
        <v>1.1257299999999999</v>
      </c>
      <c r="M803" s="6">
        <v>1.1257299999999999</v>
      </c>
    </row>
    <row r="804" spans="1:13" s="6" customFormat="1" x14ac:dyDescent="0.25">
      <c r="A804" s="4">
        <v>43630</v>
      </c>
      <c r="B804" s="5">
        <v>0.54282541666666673</v>
      </c>
      <c r="C804" s="7">
        <v>1</v>
      </c>
      <c r="D804" s="6" t="s">
        <v>32</v>
      </c>
      <c r="G804" s="6">
        <v>1.1254200000000001</v>
      </c>
      <c r="H804" s="6">
        <v>2250.89</v>
      </c>
      <c r="I804" s="7" t="s">
        <v>63</v>
      </c>
      <c r="J804" s="7" t="s">
        <v>65</v>
      </c>
      <c r="K804" s="7" t="s">
        <v>67</v>
      </c>
      <c r="L804" s="6">
        <v>1.12544</v>
      </c>
      <c r="M804" s="6">
        <v>1.1254500000000001</v>
      </c>
    </row>
    <row r="805" spans="1:13" s="6" customFormat="1" x14ac:dyDescent="0.25">
      <c r="A805" s="4">
        <v>43630</v>
      </c>
      <c r="B805" s="5">
        <v>0.54283949074074067</v>
      </c>
      <c r="C805" s="7">
        <v>1</v>
      </c>
      <c r="D805" s="6" t="s">
        <v>32</v>
      </c>
      <c r="G805" s="6">
        <v>1.1254200000000001</v>
      </c>
      <c r="H805" s="6">
        <v>16881.68</v>
      </c>
      <c r="I805" s="7" t="s">
        <v>63</v>
      </c>
      <c r="J805" s="7" t="s">
        <v>65</v>
      </c>
      <c r="K805" s="7" t="s">
        <v>67</v>
      </c>
      <c r="L805" s="6">
        <v>1.1254200000000001</v>
      </c>
      <c r="M805" s="6">
        <v>1.12547</v>
      </c>
    </row>
    <row r="806" spans="1:13" s="6" customFormat="1" x14ac:dyDescent="0.25">
      <c r="A806" s="4">
        <v>43630</v>
      </c>
      <c r="B806" s="5">
        <v>0.54286003472222222</v>
      </c>
      <c r="C806" s="7">
        <v>1</v>
      </c>
      <c r="D806" s="6" t="s">
        <v>51</v>
      </c>
      <c r="G806" s="6">
        <v>5.8979200000000001</v>
      </c>
      <c r="H806" s="6">
        <v>151000</v>
      </c>
      <c r="I806" s="7" t="s">
        <v>63</v>
      </c>
      <c r="J806" s="7" t="s">
        <v>65</v>
      </c>
      <c r="K806" s="7" t="s">
        <v>67</v>
      </c>
      <c r="L806" s="6">
        <v>5.8979200000000001</v>
      </c>
      <c r="M806" s="6">
        <v>5.89832</v>
      </c>
    </row>
    <row r="807" spans="1:13" s="6" customFormat="1" x14ac:dyDescent="0.25">
      <c r="A807" s="4">
        <v>43630</v>
      </c>
      <c r="B807" s="5">
        <v>0.6250072337962963</v>
      </c>
      <c r="C807" s="7">
        <v>1</v>
      </c>
      <c r="D807" s="6" t="s">
        <v>32</v>
      </c>
      <c r="E807" s="6">
        <f>AVERAGE(G807:G809)</f>
        <v>1.1232733333333333</v>
      </c>
      <c r="F807" s="6">
        <f>SUM(H807:H809)</f>
        <v>7862.6399999999994</v>
      </c>
      <c r="G807" s="6">
        <v>1.12321</v>
      </c>
      <c r="H807" s="6">
        <v>2246.34</v>
      </c>
      <c r="I807" s="7" t="s">
        <v>63</v>
      </c>
      <c r="J807" s="7" t="s">
        <v>65</v>
      </c>
      <c r="K807" s="7" t="s">
        <v>67</v>
      </c>
      <c r="L807" s="6">
        <v>1.1231500000000001</v>
      </c>
      <c r="M807" s="6">
        <v>1.1231899999999999</v>
      </c>
    </row>
    <row r="808" spans="1:13" s="6" customFormat="1" x14ac:dyDescent="0.25">
      <c r="A808" s="4">
        <v>43630</v>
      </c>
      <c r="B808" s="5">
        <v>0.62501293981481487</v>
      </c>
      <c r="C808" s="7">
        <v>1</v>
      </c>
      <c r="D808" s="6" t="s">
        <v>32</v>
      </c>
      <c r="G808" s="6">
        <v>1.1232500000000001</v>
      </c>
      <c r="H808" s="6">
        <v>3369.66</v>
      </c>
      <c r="I808" s="7" t="s">
        <v>63</v>
      </c>
      <c r="J808" s="7" t="s">
        <v>65</v>
      </c>
      <c r="K808" s="7" t="s">
        <v>67</v>
      </c>
      <c r="L808" s="6">
        <v>1.12321</v>
      </c>
      <c r="M808" s="6">
        <v>1.12323</v>
      </c>
    </row>
    <row r="809" spans="1:13" s="6" customFormat="1" x14ac:dyDescent="0.25">
      <c r="A809" s="4">
        <v>43630</v>
      </c>
      <c r="B809" s="5">
        <v>0.62501891203703697</v>
      </c>
      <c r="C809" s="7">
        <v>1</v>
      </c>
      <c r="D809" s="6" t="s">
        <v>32</v>
      </c>
      <c r="G809" s="6">
        <v>1.1233599999999999</v>
      </c>
      <c r="H809" s="6">
        <v>2246.64</v>
      </c>
      <c r="I809" s="7" t="s">
        <v>63</v>
      </c>
      <c r="J809" s="7" t="s">
        <v>65</v>
      </c>
      <c r="K809" s="7" t="s">
        <v>67</v>
      </c>
      <c r="L809" s="6">
        <v>1.1233</v>
      </c>
      <c r="M809" s="6">
        <v>1.12334</v>
      </c>
    </row>
    <row r="810" spans="1:13" s="6" customFormat="1" x14ac:dyDescent="0.25">
      <c r="A810" s="4">
        <v>43630</v>
      </c>
      <c r="B810" s="5">
        <v>0.62578961805555555</v>
      </c>
      <c r="C810" s="7">
        <v>1</v>
      </c>
      <c r="D810" s="6" t="s">
        <v>41</v>
      </c>
      <c r="E810" s="6">
        <f>AVERAGE(G810,G812)</f>
        <v>7477.75</v>
      </c>
      <c r="F810" s="6">
        <f>SUM(H810,H812)</f>
        <v>2991.1000000000004</v>
      </c>
      <c r="G810" s="6">
        <v>7478.25</v>
      </c>
      <c r="H810" s="6">
        <v>1495.65</v>
      </c>
      <c r="I810" s="7" t="s">
        <v>63</v>
      </c>
      <c r="J810" s="7" t="s">
        <v>65</v>
      </c>
      <c r="K810" s="7" t="s">
        <v>67</v>
      </c>
      <c r="L810" s="6">
        <v>7477.75</v>
      </c>
      <c r="M810" s="6">
        <v>7478.25</v>
      </c>
    </row>
    <row r="811" spans="1:13" s="6" customFormat="1" x14ac:dyDescent="0.25">
      <c r="A811" s="4">
        <v>43630</v>
      </c>
      <c r="B811" s="5">
        <v>0.62595927083333336</v>
      </c>
      <c r="C811" s="7">
        <v>1</v>
      </c>
      <c r="D811" s="6" t="s">
        <v>36</v>
      </c>
      <c r="G811" s="6">
        <v>1.68458</v>
      </c>
      <c r="H811" s="6">
        <v>1262.0899999999999</v>
      </c>
      <c r="I811" s="7" t="s">
        <v>63</v>
      </c>
      <c r="J811" s="7" t="s">
        <v>65</v>
      </c>
      <c r="K811" s="7" t="s">
        <v>67</v>
      </c>
      <c r="L811" s="6">
        <v>1.6846099999999999</v>
      </c>
      <c r="M811" s="6">
        <v>1.68475</v>
      </c>
    </row>
    <row r="812" spans="1:13" s="6" customFormat="1" x14ac:dyDescent="0.25">
      <c r="A812" s="4">
        <v>43630</v>
      </c>
      <c r="B812" s="5">
        <v>0.62599396990740741</v>
      </c>
      <c r="C812" s="7">
        <v>1</v>
      </c>
      <c r="D812" s="6" t="s">
        <v>41</v>
      </c>
      <c r="G812" s="6">
        <v>7477.25</v>
      </c>
      <c r="H812" s="6">
        <v>1495.45</v>
      </c>
      <c r="I812" s="7" t="s">
        <v>63</v>
      </c>
      <c r="J812" s="7" t="s">
        <v>65</v>
      </c>
      <c r="K812" s="7" t="s">
        <v>67</v>
      </c>
      <c r="L812" s="6">
        <v>7477.25</v>
      </c>
      <c r="M812" s="6">
        <v>7478</v>
      </c>
    </row>
    <row r="813" spans="1:13" s="6" customFormat="1" x14ac:dyDescent="0.25">
      <c r="A813" s="4">
        <v>43633</v>
      </c>
      <c r="B813" s="5">
        <v>0.37569575231481478</v>
      </c>
      <c r="C813" s="7">
        <v>1</v>
      </c>
      <c r="D813" s="6" t="s">
        <v>10</v>
      </c>
      <c r="E813" s="6">
        <f>AVERAGE(G813:G814)</f>
        <v>12108</v>
      </c>
      <c r="F813" s="6">
        <f>SUM(H813:H814)</f>
        <v>203615.4</v>
      </c>
      <c r="G813" s="6">
        <v>12108</v>
      </c>
      <c r="H813" s="6">
        <v>67868.37</v>
      </c>
      <c r="I813" s="7" t="s">
        <v>63</v>
      </c>
      <c r="J813" s="7" t="s">
        <v>65</v>
      </c>
      <c r="K813" s="7" t="s">
        <v>67</v>
      </c>
      <c r="L813" s="6">
        <v>12106.5</v>
      </c>
      <c r="M813" s="6">
        <v>12108</v>
      </c>
    </row>
    <row r="814" spans="1:13" s="6" customFormat="1" x14ac:dyDescent="0.25">
      <c r="A814" s="4">
        <v>43633</v>
      </c>
      <c r="B814" s="5">
        <v>0.37579510416666667</v>
      </c>
      <c r="C814" s="7">
        <v>1</v>
      </c>
      <c r="D814" s="6" t="s">
        <v>10</v>
      </c>
      <c r="G814" s="6">
        <v>12108</v>
      </c>
      <c r="H814" s="6">
        <v>135747.03</v>
      </c>
      <c r="I814" s="7" t="s">
        <v>63</v>
      </c>
      <c r="J814" s="7" t="s">
        <v>65</v>
      </c>
      <c r="K814" s="7" t="s">
        <v>67</v>
      </c>
      <c r="L814" s="6">
        <v>12107</v>
      </c>
      <c r="M814" s="6">
        <v>12108</v>
      </c>
    </row>
    <row r="815" spans="1:13" s="6" customFormat="1" x14ac:dyDescent="0.25">
      <c r="A815" s="4">
        <v>43633</v>
      </c>
      <c r="B815" s="5">
        <v>0.37616871527777779</v>
      </c>
      <c r="C815" s="7">
        <v>1</v>
      </c>
      <c r="D815" s="6" t="s">
        <v>32</v>
      </c>
      <c r="G815" s="6">
        <v>1.1212899999999999</v>
      </c>
      <c r="H815" s="6">
        <v>16819.8</v>
      </c>
      <c r="I815" s="7" t="s">
        <v>63</v>
      </c>
      <c r="J815" s="7" t="s">
        <v>65</v>
      </c>
      <c r="K815" s="7" t="s">
        <v>67</v>
      </c>
      <c r="L815" s="6">
        <v>1.1212899999999999</v>
      </c>
      <c r="M815" s="6">
        <v>1.1213500000000001</v>
      </c>
    </row>
    <row r="816" spans="1:13" s="6" customFormat="1" x14ac:dyDescent="0.25">
      <c r="A816" s="4">
        <v>43633</v>
      </c>
      <c r="B816" s="5">
        <v>0.45861299768518515</v>
      </c>
      <c r="C816" s="7">
        <v>1</v>
      </c>
      <c r="D816" s="6" t="s">
        <v>41</v>
      </c>
      <c r="G816" s="6">
        <v>7500.25</v>
      </c>
      <c r="H816" s="6">
        <v>4500.1499999999996</v>
      </c>
      <c r="I816" s="7" t="s">
        <v>63</v>
      </c>
      <c r="J816" s="7" t="s">
        <v>65</v>
      </c>
      <c r="K816" s="7" t="s">
        <v>67</v>
      </c>
      <c r="L816" s="6">
        <v>7500.25</v>
      </c>
      <c r="M816" s="6">
        <v>7500.75</v>
      </c>
    </row>
    <row r="817" spans="1:13" s="6" customFormat="1" x14ac:dyDescent="0.25">
      <c r="A817" s="4">
        <v>43633</v>
      </c>
      <c r="B817" s="5">
        <v>0.54191972222222218</v>
      </c>
      <c r="C817" s="7">
        <v>1</v>
      </c>
      <c r="D817" s="6" t="s">
        <v>32</v>
      </c>
      <c r="G817" s="6">
        <v>1.1218399999999999</v>
      </c>
      <c r="H817" s="6">
        <v>16827.98</v>
      </c>
      <c r="I817" s="7" t="s">
        <v>63</v>
      </c>
      <c r="J817" s="7" t="s">
        <v>65</v>
      </c>
      <c r="K817" s="7" t="s">
        <v>67</v>
      </c>
      <c r="L817" s="6">
        <v>1.1218399999999999</v>
      </c>
      <c r="M817" s="6">
        <v>1.1218900000000001</v>
      </c>
    </row>
    <row r="818" spans="1:13" s="6" customFormat="1" x14ac:dyDescent="0.25">
      <c r="A818" s="4">
        <v>43633</v>
      </c>
      <c r="B818" s="5">
        <v>0.54259708333333334</v>
      </c>
      <c r="C818" s="7">
        <v>1</v>
      </c>
      <c r="D818" s="6" t="s">
        <v>41</v>
      </c>
      <c r="G818" s="6">
        <v>7486</v>
      </c>
      <c r="H818" s="6">
        <v>7486</v>
      </c>
      <c r="I818" s="7" t="s">
        <v>63</v>
      </c>
      <c r="J818" s="7" t="s">
        <v>65</v>
      </c>
      <c r="K818" s="7" t="s">
        <v>67</v>
      </c>
      <c r="L818" s="6">
        <v>7486</v>
      </c>
      <c r="M818" s="6">
        <v>7486.75</v>
      </c>
    </row>
    <row r="819" spans="1:13" s="6" customFormat="1" x14ac:dyDescent="0.25">
      <c r="A819" s="4">
        <v>43633</v>
      </c>
      <c r="B819" s="5">
        <v>0.62506501157407401</v>
      </c>
      <c r="C819" s="7">
        <v>1</v>
      </c>
      <c r="D819" s="6" t="s">
        <v>10</v>
      </c>
      <c r="G819" s="6">
        <v>12061</v>
      </c>
      <c r="H819" s="6">
        <v>3388.21</v>
      </c>
      <c r="I819" s="7" t="s">
        <v>63</v>
      </c>
      <c r="J819" s="7" t="s">
        <v>65</v>
      </c>
      <c r="K819" s="7" t="s">
        <v>67</v>
      </c>
      <c r="L819" s="6">
        <v>12061</v>
      </c>
      <c r="M819" s="6">
        <v>12062</v>
      </c>
    </row>
    <row r="820" spans="1:13" s="6" customFormat="1" x14ac:dyDescent="0.25">
      <c r="A820" s="4">
        <v>43633</v>
      </c>
      <c r="B820" s="5">
        <v>0.6257893171296296</v>
      </c>
      <c r="C820" s="7">
        <v>1</v>
      </c>
      <c r="D820" s="6" t="s">
        <v>32</v>
      </c>
      <c r="G820" s="6">
        <v>1.12375</v>
      </c>
      <c r="H820" s="6">
        <v>16856.63</v>
      </c>
      <c r="I820" s="7" t="s">
        <v>63</v>
      </c>
      <c r="J820" s="7" t="s">
        <v>65</v>
      </c>
      <c r="K820" s="7" t="s">
        <v>67</v>
      </c>
      <c r="L820" s="6">
        <v>1.12375</v>
      </c>
      <c r="M820" s="6">
        <v>1.1237999999999999</v>
      </c>
    </row>
    <row r="821" spans="1:13" s="6" customFormat="1" x14ac:dyDescent="0.25">
      <c r="A821" s="4">
        <v>43633</v>
      </c>
      <c r="B821" s="5">
        <v>0.62617099537037035</v>
      </c>
      <c r="C821" s="7">
        <v>1</v>
      </c>
      <c r="D821" s="6" t="s">
        <v>2</v>
      </c>
      <c r="G821" s="6">
        <v>52.48</v>
      </c>
      <c r="H821" s="6">
        <v>10496</v>
      </c>
      <c r="I821" s="7" t="s">
        <v>63</v>
      </c>
      <c r="J821" s="7" t="s">
        <v>65</v>
      </c>
      <c r="K821" s="7" t="s">
        <v>66</v>
      </c>
      <c r="L821" s="6">
        <v>52.45</v>
      </c>
      <c r="M821" s="6">
        <v>52.48</v>
      </c>
    </row>
    <row r="822" spans="1:13" s="6" customFormat="1" x14ac:dyDescent="0.25">
      <c r="A822" s="4">
        <v>43634</v>
      </c>
      <c r="B822" s="5">
        <v>0.37753493055555554</v>
      </c>
      <c r="C822" s="7">
        <v>1</v>
      </c>
      <c r="D822" s="6" t="s">
        <v>54</v>
      </c>
      <c r="G822" s="6">
        <v>14.916499999999999</v>
      </c>
      <c r="H822" s="6">
        <v>2236.13</v>
      </c>
      <c r="I822" s="7" t="s">
        <v>63</v>
      </c>
      <c r="J822" s="7" t="s">
        <v>65</v>
      </c>
      <c r="K822" s="7" t="s">
        <v>67</v>
      </c>
      <c r="L822" s="6">
        <v>14.9023</v>
      </c>
      <c r="M822" s="6">
        <v>14.912699999999999</v>
      </c>
    </row>
    <row r="823" spans="1:13" s="6" customFormat="1" x14ac:dyDescent="0.25">
      <c r="A823" s="4">
        <v>43634</v>
      </c>
      <c r="B823" s="5">
        <v>0.45833686342592594</v>
      </c>
      <c r="C823" s="7">
        <v>1</v>
      </c>
      <c r="D823" s="6" t="s">
        <v>56</v>
      </c>
      <c r="G823" s="6">
        <v>1345.75</v>
      </c>
      <c r="H823" s="6">
        <v>2691.2</v>
      </c>
      <c r="I823" s="7" t="s">
        <v>63</v>
      </c>
      <c r="J823" s="7" t="s">
        <v>65</v>
      </c>
      <c r="K823" s="7" t="s">
        <v>67</v>
      </c>
      <c r="L823" s="6">
        <v>1345.6</v>
      </c>
      <c r="M823" s="6">
        <v>1345.73</v>
      </c>
    </row>
    <row r="824" spans="1:13" s="6" customFormat="1" x14ac:dyDescent="0.25">
      <c r="A824" s="4">
        <v>43634</v>
      </c>
      <c r="B824" s="5">
        <v>0.45835758101851853</v>
      </c>
      <c r="C824" s="7">
        <v>1</v>
      </c>
      <c r="D824" s="6" t="s">
        <v>32</v>
      </c>
      <c r="E824" s="6">
        <f>AVERAGE(G824:G830,G832,G838)</f>
        <v>1.1185699999999998</v>
      </c>
      <c r="F824" s="6">
        <f>SUM(H824:H830,H832,H838)</f>
        <v>410509.67000000004</v>
      </c>
      <c r="G824" s="6">
        <v>1.11866</v>
      </c>
      <c r="H824" s="6">
        <v>111874.5</v>
      </c>
      <c r="I824" s="7" t="s">
        <v>63</v>
      </c>
      <c r="J824" s="7" t="s">
        <v>65</v>
      </c>
      <c r="K824" s="7" t="s">
        <v>67</v>
      </c>
      <c r="L824" s="6">
        <v>1.1187199999999999</v>
      </c>
      <c r="M824" s="6">
        <v>1.11877</v>
      </c>
    </row>
    <row r="825" spans="1:13" s="6" customFormat="1" x14ac:dyDescent="0.25">
      <c r="A825" s="4">
        <v>43634</v>
      </c>
      <c r="B825" s="5">
        <v>0.45837988425925924</v>
      </c>
      <c r="C825" s="7">
        <v>1</v>
      </c>
      <c r="D825" s="6" t="s">
        <v>32</v>
      </c>
      <c r="G825" s="6">
        <v>1.11869</v>
      </c>
      <c r="H825" s="6">
        <v>16780.650000000001</v>
      </c>
      <c r="I825" s="7" t="s">
        <v>63</v>
      </c>
      <c r="J825" s="7" t="s">
        <v>65</v>
      </c>
      <c r="K825" s="7" t="s">
        <v>67</v>
      </c>
      <c r="L825" s="6">
        <v>1.11869</v>
      </c>
      <c r="M825" s="6">
        <v>1.11873</v>
      </c>
    </row>
    <row r="826" spans="1:13" s="6" customFormat="1" x14ac:dyDescent="0.25">
      <c r="A826" s="4">
        <v>43634</v>
      </c>
      <c r="B826" s="5">
        <v>0.45838685185185185</v>
      </c>
      <c r="C826" s="7">
        <v>1</v>
      </c>
      <c r="D826" s="6" t="s">
        <v>32</v>
      </c>
      <c r="G826" s="6">
        <v>1.1186700000000001</v>
      </c>
      <c r="H826" s="6">
        <v>1118.67</v>
      </c>
      <c r="I826" s="7" t="s">
        <v>63</v>
      </c>
      <c r="J826" s="7" t="s">
        <v>65</v>
      </c>
      <c r="K826" s="7" t="s">
        <v>66</v>
      </c>
      <c r="L826" s="6">
        <v>1.11866</v>
      </c>
      <c r="M826" s="6">
        <v>1.11866</v>
      </c>
    </row>
    <row r="827" spans="1:13" s="6" customFormat="1" x14ac:dyDescent="0.25">
      <c r="A827" s="4">
        <v>43634</v>
      </c>
      <c r="B827" s="5">
        <v>0.45839253472222219</v>
      </c>
      <c r="C827" s="7">
        <v>1</v>
      </c>
      <c r="D827" s="6" t="s">
        <v>32</v>
      </c>
      <c r="G827" s="6">
        <v>1.1186700000000001</v>
      </c>
      <c r="H827" s="6">
        <v>1118.67</v>
      </c>
      <c r="I827" s="7" t="s">
        <v>63</v>
      </c>
      <c r="J827" s="7" t="s">
        <v>65</v>
      </c>
      <c r="K827" s="7" t="s">
        <v>67</v>
      </c>
      <c r="L827" s="6">
        <v>1.11859</v>
      </c>
      <c r="M827" s="6">
        <v>1.1186199999999999</v>
      </c>
    </row>
    <row r="828" spans="1:13" s="6" customFormat="1" x14ac:dyDescent="0.25">
      <c r="A828" s="4">
        <v>43634</v>
      </c>
      <c r="B828" s="5">
        <v>0.45839571759259257</v>
      </c>
      <c r="C828" s="7">
        <v>1</v>
      </c>
      <c r="D828" s="6" t="s">
        <v>32</v>
      </c>
      <c r="G828" s="6">
        <v>1.11859</v>
      </c>
      <c r="H828" s="6">
        <v>22371.4</v>
      </c>
      <c r="I828" s="7" t="s">
        <v>63</v>
      </c>
      <c r="J828" s="7" t="s">
        <v>65</v>
      </c>
      <c r="K828" s="7" t="s">
        <v>67</v>
      </c>
      <c r="L828" s="6">
        <v>1.1185400000000001</v>
      </c>
      <c r="M828" s="6">
        <v>1.1186</v>
      </c>
    </row>
    <row r="829" spans="1:13" s="6" customFormat="1" x14ac:dyDescent="0.25">
      <c r="A829" s="4">
        <v>43634</v>
      </c>
      <c r="B829" s="5">
        <v>0.45843561342592593</v>
      </c>
      <c r="C829" s="7">
        <v>1</v>
      </c>
      <c r="D829" s="6" t="s">
        <v>32</v>
      </c>
      <c r="G829" s="6">
        <v>1.1186499999999999</v>
      </c>
      <c r="H829" s="6">
        <v>111858.5</v>
      </c>
      <c r="I829" s="7" t="s">
        <v>63</v>
      </c>
      <c r="J829" s="7" t="s">
        <v>65</v>
      </c>
      <c r="K829" s="7" t="s">
        <v>67</v>
      </c>
      <c r="L829" s="6">
        <v>1.11856</v>
      </c>
      <c r="M829" s="6">
        <v>1.1186100000000001</v>
      </c>
    </row>
    <row r="830" spans="1:13" s="6" customFormat="1" x14ac:dyDescent="0.25">
      <c r="A830" s="4">
        <v>43634</v>
      </c>
      <c r="B830" s="5">
        <v>0.45852265046296298</v>
      </c>
      <c r="C830" s="7">
        <v>1</v>
      </c>
      <c r="D830" s="6" t="s">
        <v>32</v>
      </c>
      <c r="G830" s="6">
        <v>1.11832</v>
      </c>
      <c r="H830" s="6">
        <v>111834</v>
      </c>
      <c r="I830" s="7" t="s">
        <v>63</v>
      </c>
      <c r="J830" s="7" t="s">
        <v>65</v>
      </c>
      <c r="K830" s="7" t="s">
        <v>67</v>
      </c>
      <c r="L830" s="6">
        <v>1.11832</v>
      </c>
      <c r="M830" s="6">
        <v>1.11836</v>
      </c>
    </row>
    <row r="831" spans="1:13" s="6" customFormat="1" x14ac:dyDescent="0.25">
      <c r="A831" s="4">
        <v>43634</v>
      </c>
      <c r="B831" s="5">
        <v>0.45853070601851847</v>
      </c>
      <c r="C831" s="7">
        <v>1</v>
      </c>
      <c r="D831" s="6" t="s">
        <v>42</v>
      </c>
      <c r="G831" s="6">
        <v>70.468000000000004</v>
      </c>
      <c r="H831" s="6">
        <v>1951.86</v>
      </c>
      <c r="I831" s="7" t="s">
        <v>63</v>
      </c>
      <c r="J831" s="7" t="s">
        <v>65</v>
      </c>
      <c r="K831" s="7" t="s">
        <v>67</v>
      </c>
      <c r="L831" s="6">
        <v>70.468000000000004</v>
      </c>
      <c r="M831" s="6">
        <v>70.474999999999994</v>
      </c>
    </row>
    <row r="832" spans="1:13" s="6" customFormat="1" x14ac:dyDescent="0.25">
      <c r="A832" s="4">
        <v>43634</v>
      </c>
      <c r="B832" s="5">
        <v>0.45857086805555558</v>
      </c>
      <c r="C832" s="7">
        <v>1</v>
      </c>
      <c r="D832" s="6" t="s">
        <v>32</v>
      </c>
      <c r="G832" s="6">
        <v>1.11829</v>
      </c>
      <c r="H832" s="6">
        <v>16774.88</v>
      </c>
      <c r="I832" s="7" t="s">
        <v>63</v>
      </c>
      <c r="J832" s="7" t="s">
        <v>65</v>
      </c>
      <c r="K832" s="7" t="s">
        <v>67</v>
      </c>
      <c r="L832" s="6">
        <v>1.11829</v>
      </c>
      <c r="M832" s="6">
        <v>1.11836</v>
      </c>
    </row>
    <row r="833" spans="1:13" s="6" customFormat="1" x14ac:dyDescent="0.25">
      <c r="A833" s="4">
        <v>43634</v>
      </c>
      <c r="B833" s="5">
        <v>0.45872732638888891</v>
      </c>
      <c r="C833" s="7">
        <v>1</v>
      </c>
      <c r="D833" s="6" t="s">
        <v>51</v>
      </c>
      <c r="E833" s="6">
        <f>AVERAGE(G833:G834,G837,G842)</f>
        <v>5.8319400000000003</v>
      </c>
      <c r="F833" s="6">
        <f>SUM(H833:H834,H837,H842)</f>
        <v>353000</v>
      </c>
      <c r="G833" s="6">
        <v>5.8350400000000002</v>
      </c>
      <c r="H833" s="6">
        <v>51000</v>
      </c>
      <c r="I833" s="7" t="s">
        <v>63</v>
      </c>
      <c r="J833" s="7" t="s">
        <v>65</v>
      </c>
      <c r="K833" s="7" t="s">
        <v>67</v>
      </c>
      <c r="L833" s="6">
        <v>5.8339999999999996</v>
      </c>
      <c r="M833" s="6">
        <v>5.8350400000000002</v>
      </c>
    </row>
    <row r="834" spans="1:13" s="6" customFormat="1" x14ac:dyDescent="0.25">
      <c r="A834" s="4">
        <v>43634</v>
      </c>
      <c r="B834" s="5">
        <v>0.45881881944444447</v>
      </c>
      <c r="C834" s="7">
        <v>1</v>
      </c>
      <c r="D834" s="6" t="s">
        <v>51</v>
      </c>
      <c r="G834" s="6">
        <v>5.8337700000000003</v>
      </c>
      <c r="H834" s="6">
        <v>51000</v>
      </c>
      <c r="I834" s="7" t="s">
        <v>63</v>
      </c>
      <c r="J834" s="7" t="s">
        <v>65</v>
      </c>
      <c r="K834" s="7" t="s">
        <v>67</v>
      </c>
      <c r="L834" s="6">
        <v>5.8330599999999997</v>
      </c>
      <c r="M834" s="6">
        <v>5.8337700000000003</v>
      </c>
    </row>
    <row r="835" spans="1:13" s="6" customFormat="1" x14ac:dyDescent="0.25">
      <c r="A835" s="4">
        <v>43634</v>
      </c>
      <c r="B835" s="5">
        <v>0.45887687500000002</v>
      </c>
      <c r="C835" s="7">
        <v>1</v>
      </c>
      <c r="D835" s="6" t="s">
        <v>2</v>
      </c>
      <c r="G835" s="6">
        <v>51.81</v>
      </c>
      <c r="H835" s="6">
        <v>1036.2</v>
      </c>
      <c r="I835" s="7" t="s">
        <v>63</v>
      </c>
      <c r="J835" s="7" t="s">
        <v>65</v>
      </c>
      <c r="K835" s="7" t="s">
        <v>66</v>
      </c>
      <c r="L835" s="6">
        <v>51.79</v>
      </c>
      <c r="M835" s="6">
        <v>51.81</v>
      </c>
    </row>
    <row r="836" spans="1:13" s="6" customFormat="1" x14ac:dyDescent="0.25">
      <c r="A836" s="4">
        <v>43634</v>
      </c>
      <c r="B836" s="5">
        <v>0.45891755787037036</v>
      </c>
      <c r="C836" s="7">
        <v>1</v>
      </c>
      <c r="D836" s="6" t="s">
        <v>10</v>
      </c>
      <c r="E836" s="6">
        <f>AVERAGE(G836,G841)</f>
        <v>12167</v>
      </c>
      <c r="F836" s="6">
        <f>SUM(H836,H841)</f>
        <v>13608.09</v>
      </c>
      <c r="G836" s="6">
        <v>12164</v>
      </c>
      <c r="H836" s="6">
        <v>6802.81</v>
      </c>
      <c r="I836" s="7" t="s">
        <v>63</v>
      </c>
      <c r="J836" s="7" t="s">
        <v>65</v>
      </c>
      <c r="K836" s="7" t="s">
        <v>67</v>
      </c>
      <c r="L836" s="6">
        <v>12162.5</v>
      </c>
      <c r="M836" s="6">
        <v>12164</v>
      </c>
    </row>
    <row r="837" spans="1:13" s="6" customFormat="1" x14ac:dyDescent="0.25">
      <c r="A837" s="4">
        <v>43634</v>
      </c>
      <c r="B837" s="5">
        <v>0.45916047453703701</v>
      </c>
      <c r="C837" s="7">
        <v>1</v>
      </c>
      <c r="D837" s="6" t="s">
        <v>51</v>
      </c>
      <c r="G837" s="6">
        <v>5.82965</v>
      </c>
      <c r="H837" s="6">
        <v>51000</v>
      </c>
      <c r="I837" s="7" t="s">
        <v>63</v>
      </c>
      <c r="J837" s="7" t="s">
        <v>65</v>
      </c>
      <c r="K837" s="7" t="s">
        <v>67</v>
      </c>
      <c r="L837" s="6">
        <v>5.8296900000000003</v>
      </c>
      <c r="M837" s="6">
        <v>5.8300200000000002</v>
      </c>
    </row>
    <row r="838" spans="1:13" s="6" customFormat="1" x14ac:dyDescent="0.25">
      <c r="A838" s="4">
        <v>43634</v>
      </c>
      <c r="B838" s="5">
        <v>0.45925215277777776</v>
      </c>
      <c r="C838" s="7">
        <v>1</v>
      </c>
      <c r="D838" s="6" t="s">
        <v>32</v>
      </c>
      <c r="G838" s="6">
        <v>1.11859</v>
      </c>
      <c r="H838" s="6">
        <v>16778.400000000001</v>
      </c>
      <c r="I838" s="7" t="s">
        <v>63</v>
      </c>
      <c r="J838" s="7" t="s">
        <v>65</v>
      </c>
      <c r="K838" s="7" t="s">
        <v>67</v>
      </c>
      <c r="L838" s="6">
        <v>1.11853</v>
      </c>
      <c r="M838" s="6">
        <v>1.11859</v>
      </c>
    </row>
    <row r="839" spans="1:13" s="6" customFormat="1" x14ac:dyDescent="0.25">
      <c r="A839" s="4">
        <v>43634</v>
      </c>
      <c r="B839" s="5">
        <v>0.4592675</v>
      </c>
      <c r="C839" s="7">
        <v>1</v>
      </c>
      <c r="D839" s="6" t="s">
        <v>46</v>
      </c>
      <c r="G839" s="6">
        <v>1.34284</v>
      </c>
      <c r="H839" s="6">
        <v>1000</v>
      </c>
      <c r="I839" s="7" t="s">
        <v>63</v>
      </c>
      <c r="J839" s="7" t="s">
        <v>65</v>
      </c>
      <c r="K839" s="7" t="s">
        <v>67</v>
      </c>
      <c r="L839" s="6">
        <v>1.3428599999999999</v>
      </c>
      <c r="M839" s="6">
        <v>1.34294</v>
      </c>
    </row>
    <row r="840" spans="1:13" s="6" customFormat="1" x14ac:dyDescent="0.25">
      <c r="A840" s="4">
        <v>43634</v>
      </c>
      <c r="B840" s="5">
        <v>0.45934939814814818</v>
      </c>
      <c r="C840" s="7">
        <v>1</v>
      </c>
      <c r="D840" s="6" t="s">
        <v>23</v>
      </c>
      <c r="G840" s="6">
        <v>80.643000000000001</v>
      </c>
      <c r="H840" s="6">
        <v>744.66</v>
      </c>
      <c r="I840" s="7" t="s">
        <v>63</v>
      </c>
      <c r="J840" s="7" t="s">
        <v>65</v>
      </c>
      <c r="K840" s="7" t="s">
        <v>66</v>
      </c>
      <c r="L840" s="6">
        <v>80.638999999999996</v>
      </c>
      <c r="M840" s="6">
        <v>80.643000000000001</v>
      </c>
    </row>
    <row r="841" spans="1:13" s="6" customFormat="1" x14ac:dyDescent="0.25">
      <c r="A841" s="4">
        <v>43634</v>
      </c>
      <c r="B841" s="5">
        <v>0.45960109953703704</v>
      </c>
      <c r="C841" s="7">
        <v>1</v>
      </c>
      <c r="D841" s="6" t="s">
        <v>10</v>
      </c>
      <c r="G841" s="6">
        <v>12170</v>
      </c>
      <c r="H841" s="6">
        <v>6805.28</v>
      </c>
      <c r="I841" s="7" t="s">
        <v>63</v>
      </c>
      <c r="J841" s="7" t="s">
        <v>65</v>
      </c>
      <c r="K841" s="7" t="s">
        <v>67</v>
      </c>
      <c r="L841" s="6">
        <v>12170</v>
      </c>
      <c r="M841" s="6">
        <v>12171</v>
      </c>
    </row>
    <row r="842" spans="1:13" s="6" customFormat="1" x14ac:dyDescent="0.25">
      <c r="A842" s="4">
        <v>43634</v>
      </c>
      <c r="B842" s="5">
        <v>0.45963768518518516</v>
      </c>
      <c r="C842" s="7">
        <v>1</v>
      </c>
      <c r="D842" s="6" t="s">
        <v>51</v>
      </c>
      <c r="G842" s="6">
        <v>5.8292999999999999</v>
      </c>
      <c r="H842" s="6">
        <v>200000</v>
      </c>
      <c r="I842" s="7" t="s">
        <v>63</v>
      </c>
      <c r="J842" s="7" t="s">
        <v>65</v>
      </c>
      <c r="K842" s="7" t="s">
        <v>67</v>
      </c>
      <c r="L842" s="6">
        <v>5.8285799999999997</v>
      </c>
      <c r="M842" s="6">
        <v>5.8292999999999999</v>
      </c>
    </row>
    <row r="843" spans="1:13" s="6" customFormat="1" x14ac:dyDescent="0.25">
      <c r="A843" s="4">
        <v>43634</v>
      </c>
      <c r="B843" s="5">
        <v>0.54167057870370372</v>
      </c>
      <c r="C843" s="7">
        <v>1</v>
      </c>
      <c r="D843" s="6" t="s">
        <v>32</v>
      </c>
      <c r="E843" s="6">
        <f>AVERAGE(G843:G853)</f>
        <v>1.1200709090909091</v>
      </c>
      <c r="F843" s="6">
        <f>SUM(H843:H853)</f>
        <v>75051.709999999992</v>
      </c>
      <c r="G843" s="6">
        <v>1.12022</v>
      </c>
      <c r="H843" s="6">
        <v>1120.22</v>
      </c>
      <c r="I843" s="7" t="s">
        <v>63</v>
      </c>
      <c r="J843" s="7" t="s">
        <v>65</v>
      </c>
      <c r="K843" s="7" t="s">
        <v>67</v>
      </c>
      <c r="L843" s="6">
        <v>1.1202700000000001</v>
      </c>
      <c r="M843" s="6">
        <v>1.1203099999999999</v>
      </c>
    </row>
    <row r="844" spans="1:13" s="6" customFormat="1" x14ac:dyDescent="0.25">
      <c r="A844" s="4">
        <v>43634</v>
      </c>
      <c r="B844" s="5">
        <v>0.54170768518518519</v>
      </c>
      <c r="C844" s="7">
        <v>1</v>
      </c>
      <c r="D844" s="6" t="s">
        <v>32</v>
      </c>
      <c r="G844" s="6">
        <v>1.1204099999999999</v>
      </c>
      <c r="H844" s="6">
        <v>11203.85</v>
      </c>
      <c r="I844" s="7" t="s">
        <v>63</v>
      </c>
      <c r="J844" s="7" t="s">
        <v>65</v>
      </c>
      <c r="K844" s="7" t="s">
        <v>67</v>
      </c>
      <c r="L844" s="6">
        <v>1.12036</v>
      </c>
      <c r="M844" s="6">
        <v>1.1204099999999999</v>
      </c>
    </row>
    <row r="845" spans="1:13" s="6" customFormat="1" x14ac:dyDescent="0.25">
      <c r="A845" s="4">
        <v>43634</v>
      </c>
      <c r="B845" s="5">
        <v>0.54171434027777776</v>
      </c>
      <c r="C845" s="7">
        <v>1</v>
      </c>
      <c r="D845" s="6" t="s">
        <v>32</v>
      </c>
      <c r="G845" s="6">
        <v>1.12042</v>
      </c>
      <c r="H845" s="6">
        <v>11203.9</v>
      </c>
      <c r="I845" s="7" t="s">
        <v>63</v>
      </c>
      <c r="J845" s="7" t="s">
        <v>65</v>
      </c>
      <c r="K845" s="7" t="s">
        <v>67</v>
      </c>
      <c r="L845" s="6">
        <v>1.12036</v>
      </c>
      <c r="M845" s="6">
        <v>1.12042</v>
      </c>
    </row>
    <row r="846" spans="1:13" s="6" customFormat="1" x14ac:dyDescent="0.25">
      <c r="A846" s="4">
        <v>43634</v>
      </c>
      <c r="B846" s="5">
        <v>0.54171740740740748</v>
      </c>
      <c r="C846" s="7">
        <v>1</v>
      </c>
      <c r="D846" s="6" t="s">
        <v>32</v>
      </c>
      <c r="G846" s="6">
        <v>1.12042</v>
      </c>
      <c r="H846" s="6">
        <v>11203.9</v>
      </c>
      <c r="I846" s="7" t="s">
        <v>63</v>
      </c>
      <c r="J846" s="7" t="s">
        <v>65</v>
      </c>
      <c r="K846" s="7" t="s">
        <v>67</v>
      </c>
      <c r="L846" s="6">
        <v>1.12036</v>
      </c>
      <c r="M846" s="6">
        <v>1.12042</v>
      </c>
    </row>
    <row r="847" spans="1:13" s="6" customFormat="1" x14ac:dyDescent="0.25">
      <c r="A847" s="4">
        <v>43634</v>
      </c>
      <c r="B847" s="5">
        <v>0.54172054398148151</v>
      </c>
      <c r="C847" s="7">
        <v>1</v>
      </c>
      <c r="D847" s="6" t="s">
        <v>32</v>
      </c>
      <c r="G847" s="6">
        <v>1.1204099999999999</v>
      </c>
      <c r="H847" s="6">
        <v>3361.14</v>
      </c>
      <c r="I847" s="7" t="s">
        <v>63</v>
      </c>
      <c r="J847" s="7" t="s">
        <v>65</v>
      </c>
      <c r="K847" s="7" t="s">
        <v>67</v>
      </c>
      <c r="L847" s="6">
        <v>1.12035</v>
      </c>
      <c r="M847" s="6">
        <v>1.1204099999999999</v>
      </c>
    </row>
    <row r="848" spans="1:13" s="6" customFormat="1" x14ac:dyDescent="0.25">
      <c r="A848" s="4">
        <v>43634</v>
      </c>
      <c r="B848" s="5">
        <v>0.54172697916666668</v>
      </c>
      <c r="C848" s="7">
        <v>1</v>
      </c>
      <c r="D848" s="6" t="s">
        <v>32</v>
      </c>
      <c r="G848" s="6">
        <v>1.12035</v>
      </c>
      <c r="H848" s="6">
        <v>11203.3</v>
      </c>
      <c r="I848" s="7" t="s">
        <v>63</v>
      </c>
      <c r="J848" s="7" t="s">
        <v>65</v>
      </c>
      <c r="K848" s="7" t="s">
        <v>67</v>
      </c>
      <c r="L848" s="6">
        <v>1.1203099999999999</v>
      </c>
      <c r="M848" s="6">
        <v>1.12035</v>
      </c>
    </row>
    <row r="849" spans="1:13" s="6" customFormat="1" x14ac:dyDescent="0.25">
      <c r="A849" s="4">
        <v>43634</v>
      </c>
      <c r="B849" s="5">
        <v>0.54233295138888893</v>
      </c>
      <c r="C849" s="7">
        <v>1</v>
      </c>
      <c r="D849" s="6" t="s">
        <v>32</v>
      </c>
      <c r="G849" s="6">
        <v>1.12002</v>
      </c>
      <c r="H849" s="6">
        <v>11200.2</v>
      </c>
      <c r="I849" s="7" t="s">
        <v>63</v>
      </c>
      <c r="J849" s="7" t="s">
        <v>65</v>
      </c>
      <c r="K849" s="7" t="s">
        <v>66</v>
      </c>
      <c r="L849" s="6">
        <v>1.12002</v>
      </c>
      <c r="M849" s="6">
        <v>1.1200300000000001</v>
      </c>
    </row>
    <row r="850" spans="1:13" s="6" customFormat="1" x14ac:dyDescent="0.25">
      <c r="A850" s="4">
        <v>43634</v>
      </c>
      <c r="B850" s="5">
        <v>0.54264120370370372</v>
      </c>
      <c r="C850" s="7">
        <v>1</v>
      </c>
      <c r="D850" s="6" t="s">
        <v>32</v>
      </c>
      <c r="G850" s="6">
        <v>1.11961</v>
      </c>
      <c r="H850" s="6">
        <v>1119.6099999999999</v>
      </c>
      <c r="I850" s="7" t="s">
        <v>63</v>
      </c>
      <c r="J850" s="7" t="s">
        <v>65</v>
      </c>
      <c r="K850" s="7" t="s">
        <v>67</v>
      </c>
      <c r="L850" s="6">
        <v>1.1196299999999999</v>
      </c>
      <c r="M850" s="6">
        <v>1.1196600000000001</v>
      </c>
    </row>
    <row r="851" spans="1:13" s="6" customFormat="1" x14ac:dyDescent="0.25">
      <c r="A851" s="4">
        <v>43634</v>
      </c>
      <c r="B851" s="5">
        <v>0.54264248842592588</v>
      </c>
      <c r="C851" s="7">
        <v>1</v>
      </c>
      <c r="D851" s="6" t="s">
        <v>32</v>
      </c>
      <c r="G851" s="6">
        <v>1.1196999999999999</v>
      </c>
      <c r="H851" s="6">
        <v>1119.7</v>
      </c>
      <c r="I851" s="7" t="s">
        <v>63</v>
      </c>
      <c r="J851" s="7" t="s">
        <v>65</v>
      </c>
      <c r="K851" s="7" t="s">
        <v>67</v>
      </c>
      <c r="L851" s="6">
        <v>1.1196200000000001</v>
      </c>
      <c r="M851" s="6">
        <v>1.11965</v>
      </c>
    </row>
    <row r="852" spans="1:13" s="6" customFormat="1" x14ac:dyDescent="0.25">
      <c r="A852" s="4">
        <v>43634</v>
      </c>
      <c r="B852" s="5">
        <v>0.54267268518518519</v>
      </c>
      <c r="C852" s="7">
        <v>1</v>
      </c>
      <c r="D852" s="6" t="s">
        <v>32</v>
      </c>
      <c r="G852" s="6">
        <v>1.1195900000000001</v>
      </c>
      <c r="H852" s="6">
        <v>1119.5899999999999</v>
      </c>
      <c r="I852" s="7" t="s">
        <v>63</v>
      </c>
      <c r="J852" s="7" t="s">
        <v>65</v>
      </c>
      <c r="K852" s="7" t="s">
        <v>67</v>
      </c>
      <c r="L852" s="6">
        <v>1.1195200000000001</v>
      </c>
      <c r="M852" s="6">
        <v>1.11957</v>
      </c>
    </row>
    <row r="853" spans="1:13" s="6" customFormat="1" x14ac:dyDescent="0.25">
      <c r="A853" s="4">
        <v>43634</v>
      </c>
      <c r="B853" s="5">
        <v>0.54302949074074081</v>
      </c>
      <c r="C853" s="7">
        <v>1</v>
      </c>
      <c r="D853" s="6" t="s">
        <v>32</v>
      </c>
      <c r="G853" s="6">
        <v>1.1196299999999999</v>
      </c>
      <c r="H853" s="6">
        <v>11196.3</v>
      </c>
      <c r="I853" s="7" t="s">
        <v>63</v>
      </c>
      <c r="J853" s="7" t="s">
        <v>65</v>
      </c>
      <c r="K853" s="7" t="s">
        <v>66</v>
      </c>
      <c r="L853" s="6">
        <v>1.1196200000000001</v>
      </c>
      <c r="M853" s="6">
        <v>1.1196299999999999</v>
      </c>
    </row>
    <row r="854" spans="1:13" s="6" customFormat="1" x14ac:dyDescent="0.25">
      <c r="A854" s="4">
        <v>43634</v>
      </c>
      <c r="B854" s="5">
        <v>0.62642160879629627</v>
      </c>
      <c r="C854" s="7">
        <v>1</v>
      </c>
      <c r="D854" s="6" t="s">
        <v>42</v>
      </c>
      <c r="G854" s="6">
        <v>70.438000000000002</v>
      </c>
      <c r="H854" s="6">
        <v>6507.85</v>
      </c>
      <c r="I854" s="7" t="s">
        <v>63</v>
      </c>
      <c r="J854" s="7" t="s">
        <v>65</v>
      </c>
      <c r="K854" s="7" t="s">
        <v>66</v>
      </c>
      <c r="L854" s="6">
        <v>70.436999999999998</v>
      </c>
      <c r="M854" s="6">
        <v>70.438000000000002</v>
      </c>
    </row>
    <row r="855" spans="1:13" s="6" customFormat="1" x14ac:dyDescent="0.25">
      <c r="A855" s="4">
        <v>43635</v>
      </c>
      <c r="B855" s="5">
        <v>0.37547739583333334</v>
      </c>
      <c r="C855" s="7">
        <v>1</v>
      </c>
      <c r="D855" s="6" t="s">
        <v>51</v>
      </c>
      <c r="E855" s="6">
        <f>AVERAGE(G855:G856)</f>
        <v>5.8668700000000005</v>
      </c>
      <c r="F855" s="6">
        <f>SUM(H855:H856)</f>
        <v>1000000</v>
      </c>
      <c r="G855" s="6">
        <v>5.8660899999999998</v>
      </c>
      <c r="H855" s="6">
        <v>500000</v>
      </c>
      <c r="I855" s="7" t="s">
        <v>63</v>
      </c>
      <c r="J855" s="7" t="s">
        <v>65</v>
      </c>
      <c r="K855" s="7" t="s">
        <v>67</v>
      </c>
      <c r="L855" s="6">
        <v>5.8670499999999999</v>
      </c>
      <c r="M855" s="6">
        <v>5.8682400000000001</v>
      </c>
    </row>
    <row r="856" spans="1:13" s="6" customFormat="1" x14ac:dyDescent="0.25">
      <c r="A856" s="4">
        <v>43635</v>
      </c>
      <c r="B856" s="5">
        <v>0.37575016203703698</v>
      </c>
      <c r="C856" s="7">
        <v>1</v>
      </c>
      <c r="D856" s="6" t="s">
        <v>51</v>
      </c>
      <c r="G856" s="6">
        <v>5.8676500000000003</v>
      </c>
      <c r="H856" s="6">
        <v>500000</v>
      </c>
      <c r="I856" s="7" t="s">
        <v>63</v>
      </c>
      <c r="J856" s="7" t="s">
        <v>65</v>
      </c>
      <c r="K856" s="7" t="s">
        <v>67</v>
      </c>
      <c r="L856" s="6">
        <v>5.8665500000000002</v>
      </c>
      <c r="M856" s="6">
        <v>5.8677000000000001</v>
      </c>
    </row>
    <row r="857" spans="1:13" s="6" customFormat="1" x14ac:dyDescent="0.25">
      <c r="A857" s="4">
        <v>43635</v>
      </c>
      <c r="B857" s="5">
        <v>0.37579248842592589</v>
      </c>
      <c r="C857" s="7">
        <v>1</v>
      </c>
      <c r="D857" s="6" t="s">
        <v>10</v>
      </c>
      <c r="G857" s="6">
        <v>12323.5</v>
      </c>
      <c r="H857" s="6">
        <v>6898.57</v>
      </c>
      <c r="I857" s="7" t="s">
        <v>63</v>
      </c>
      <c r="J857" s="7" t="s">
        <v>65</v>
      </c>
      <c r="K857" s="7" t="s">
        <v>66</v>
      </c>
      <c r="L857" s="6">
        <v>12323.5</v>
      </c>
      <c r="M857" s="6">
        <v>12325</v>
      </c>
    </row>
    <row r="858" spans="1:13" s="6" customFormat="1" x14ac:dyDescent="0.25">
      <c r="A858" s="4">
        <v>43635</v>
      </c>
      <c r="B858" s="5">
        <v>0.37590619212962961</v>
      </c>
      <c r="C858" s="7">
        <v>1</v>
      </c>
      <c r="D858" s="6" t="s">
        <v>32</v>
      </c>
      <c r="E858" s="6">
        <f>AVERAGE(G858:G859,G861:G862)</f>
        <v>1.119715</v>
      </c>
      <c r="F858" s="6">
        <f>SUM(H858:H859,H861:H862)</f>
        <v>184755.16999999998</v>
      </c>
      <c r="G858" s="6">
        <v>1.1196999999999999</v>
      </c>
      <c r="H858" s="6">
        <v>111973</v>
      </c>
      <c r="I858" s="7" t="s">
        <v>63</v>
      </c>
      <c r="J858" s="7" t="s">
        <v>65</v>
      </c>
      <c r="K858" s="7" t="s">
        <v>67</v>
      </c>
      <c r="L858" s="6">
        <v>1.1196999999999999</v>
      </c>
      <c r="M858" s="6">
        <v>1.1197600000000001</v>
      </c>
    </row>
    <row r="859" spans="1:13" s="6" customFormat="1" x14ac:dyDescent="0.25">
      <c r="A859" s="4">
        <v>43635</v>
      </c>
      <c r="B859" s="5">
        <v>0.37597734953703704</v>
      </c>
      <c r="C859" s="7">
        <v>1</v>
      </c>
      <c r="D859" s="6" t="s">
        <v>32</v>
      </c>
      <c r="G859" s="6">
        <v>1.11971</v>
      </c>
      <c r="H859" s="6">
        <v>5598.67</v>
      </c>
      <c r="I859" s="7" t="s">
        <v>63</v>
      </c>
      <c r="J859" s="7" t="s">
        <v>65</v>
      </c>
      <c r="K859" s="7" t="s">
        <v>67</v>
      </c>
      <c r="L859" s="6">
        <v>1.11971</v>
      </c>
      <c r="M859" s="6">
        <v>1.1197600000000001</v>
      </c>
    </row>
    <row r="860" spans="1:13" s="6" customFormat="1" x14ac:dyDescent="0.25">
      <c r="A860" s="4">
        <v>43635</v>
      </c>
      <c r="B860" s="5">
        <v>0.37603688657407403</v>
      </c>
      <c r="C860" s="7">
        <v>1</v>
      </c>
      <c r="D860" s="6" t="s">
        <v>51</v>
      </c>
      <c r="G860" s="6">
        <v>5.86259</v>
      </c>
      <c r="H860" s="6">
        <v>200000</v>
      </c>
      <c r="I860" s="7" t="s">
        <v>63</v>
      </c>
      <c r="J860" s="7" t="s">
        <v>65</v>
      </c>
      <c r="K860" s="7" t="s">
        <v>67</v>
      </c>
      <c r="L860" s="6">
        <v>5.86259</v>
      </c>
      <c r="M860" s="6">
        <v>5.8636799999999996</v>
      </c>
    </row>
    <row r="861" spans="1:13" s="6" customFormat="1" x14ac:dyDescent="0.25">
      <c r="A861" s="4">
        <v>43635</v>
      </c>
      <c r="B861" s="5">
        <v>0.37609854166666667</v>
      </c>
      <c r="C861" s="7">
        <v>1</v>
      </c>
      <c r="D861" s="6" t="s">
        <v>32</v>
      </c>
      <c r="G861" s="6">
        <v>1.1197600000000001</v>
      </c>
      <c r="H861" s="6">
        <v>33593.699999999997</v>
      </c>
      <c r="I861" s="7" t="s">
        <v>63</v>
      </c>
      <c r="J861" s="7" t="s">
        <v>65</v>
      </c>
      <c r="K861" s="7" t="s">
        <v>67</v>
      </c>
      <c r="L861" s="6">
        <v>1.1197600000000001</v>
      </c>
      <c r="M861" s="6">
        <v>1.11982</v>
      </c>
    </row>
    <row r="862" spans="1:13" s="6" customFormat="1" ht="15.75" customHeight="1" x14ac:dyDescent="0.25">
      <c r="A862" s="4">
        <v>43635</v>
      </c>
      <c r="B862" s="5">
        <v>0.37635569444444444</v>
      </c>
      <c r="C862" s="7">
        <v>1</v>
      </c>
      <c r="D862" s="6" t="s">
        <v>32</v>
      </c>
      <c r="G862" s="6">
        <v>1.1196900000000001</v>
      </c>
      <c r="H862" s="6">
        <v>33589.800000000003</v>
      </c>
      <c r="I862" s="7" t="s">
        <v>63</v>
      </c>
      <c r="J862" s="7" t="s">
        <v>65</v>
      </c>
      <c r="K862" s="7" t="s">
        <v>67</v>
      </c>
      <c r="L862" s="6">
        <v>1.1196299999999999</v>
      </c>
      <c r="M862" s="6">
        <v>1.1196900000000001</v>
      </c>
    </row>
    <row r="863" spans="1:13" s="6" customFormat="1" x14ac:dyDescent="0.25">
      <c r="A863" s="4">
        <v>43635</v>
      </c>
      <c r="B863" s="5">
        <v>0.46123631944444443</v>
      </c>
      <c r="C863" s="7">
        <v>1</v>
      </c>
      <c r="D863" s="6" t="s">
        <v>10</v>
      </c>
      <c r="G863" s="6">
        <v>12325</v>
      </c>
      <c r="H863" s="6">
        <v>3450.85</v>
      </c>
      <c r="I863" s="7" t="s">
        <v>63</v>
      </c>
      <c r="J863" s="7" t="s">
        <v>65</v>
      </c>
      <c r="K863" s="7" t="s">
        <v>67</v>
      </c>
      <c r="L863" s="6">
        <v>12325</v>
      </c>
      <c r="M863" s="6">
        <v>12326.5</v>
      </c>
    </row>
    <row r="864" spans="1:13" s="6" customFormat="1" x14ac:dyDescent="0.25">
      <c r="A864" s="4">
        <v>43635</v>
      </c>
      <c r="B864" s="5">
        <v>0.5425440393518518</v>
      </c>
      <c r="C864" s="7">
        <v>1</v>
      </c>
      <c r="D864" s="6" t="s">
        <v>32</v>
      </c>
      <c r="G864" s="6">
        <v>1.1206700000000001</v>
      </c>
      <c r="H864" s="6">
        <v>112067</v>
      </c>
      <c r="I864" s="7" t="s">
        <v>63</v>
      </c>
      <c r="J864" s="7" t="s">
        <v>65</v>
      </c>
      <c r="K864" s="7" t="s">
        <v>67</v>
      </c>
      <c r="L864" s="6">
        <v>1.1206700000000001</v>
      </c>
      <c r="M864" s="6">
        <v>1.1206799999999999</v>
      </c>
    </row>
    <row r="865" spans="1:13" s="6" customFormat="1" x14ac:dyDescent="0.25">
      <c r="A865" s="4">
        <v>43635</v>
      </c>
      <c r="B865" s="5">
        <v>0.62712966435185191</v>
      </c>
      <c r="C865" s="7">
        <v>1</v>
      </c>
      <c r="D865" s="6" t="s">
        <v>46</v>
      </c>
      <c r="G865" s="6">
        <v>1.3352599999999999</v>
      </c>
      <c r="H865" s="6">
        <v>2000</v>
      </c>
      <c r="I865" s="7" t="s">
        <v>63</v>
      </c>
      <c r="J865" s="7" t="s">
        <v>65</v>
      </c>
      <c r="K865" s="7" t="s">
        <v>66</v>
      </c>
      <c r="L865" s="6">
        <v>1.33525</v>
      </c>
      <c r="M865" s="6">
        <v>1.3352599999999999</v>
      </c>
    </row>
    <row r="866" spans="1:13" s="6" customFormat="1" x14ac:dyDescent="0.25">
      <c r="A866" s="4">
        <v>43636</v>
      </c>
      <c r="B866" s="5">
        <v>0.3750060648148148</v>
      </c>
      <c r="C866" s="7">
        <v>1</v>
      </c>
      <c r="D866" s="6" t="s">
        <v>40</v>
      </c>
      <c r="E866" s="6">
        <f>AVERAGE(G866:G867)</f>
        <v>1.2699400000000001</v>
      </c>
      <c r="F866" s="6">
        <f>SUM(H866:H867)</f>
        <v>2539.88</v>
      </c>
      <c r="G866" s="6">
        <v>1.2699400000000001</v>
      </c>
      <c r="H866" s="6">
        <v>1269.94</v>
      </c>
      <c r="I866" s="7" t="s">
        <v>63</v>
      </c>
      <c r="J866" s="7" t="s">
        <v>65</v>
      </c>
      <c r="K866" s="7" t="s">
        <v>67</v>
      </c>
      <c r="L866" s="6">
        <v>1.2698199999999999</v>
      </c>
      <c r="M866" s="6">
        <v>1.26989</v>
      </c>
    </row>
    <row r="867" spans="1:13" s="6" customFormat="1" x14ac:dyDescent="0.25">
      <c r="A867" s="4">
        <v>43636</v>
      </c>
      <c r="B867" s="5">
        <v>0.37503827546296292</v>
      </c>
      <c r="C867" s="7">
        <v>1</v>
      </c>
      <c r="D867" s="6" t="s">
        <v>40</v>
      </c>
      <c r="G867" s="6">
        <v>1.2699400000000001</v>
      </c>
      <c r="H867" s="6">
        <v>1269.94</v>
      </c>
      <c r="I867" s="7" t="s">
        <v>63</v>
      </c>
      <c r="J867" s="7" t="s">
        <v>65</v>
      </c>
      <c r="K867" s="7" t="s">
        <v>66</v>
      </c>
      <c r="L867" s="6">
        <v>1.2699199999999999</v>
      </c>
      <c r="M867" s="6">
        <v>1.2699400000000001</v>
      </c>
    </row>
    <row r="868" spans="1:13" s="6" customFormat="1" x14ac:dyDescent="0.25">
      <c r="A868" s="4">
        <v>43636</v>
      </c>
      <c r="B868" s="5">
        <v>0.37550605324074077</v>
      </c>
      <c r="C868" s="7">
        <v>1</v>
      </c>
      <c r="D868" s="6" t="s">
        <v>51</v>
      </c>
      <c r="E868" s="6">
        <f>AVERAGE(G868)</f>
        <v>5.7530299999999999</v>
      </c>
      <c r="F868" s="6">
        <f>SUM(H868,H872)</f>
        <v>300000</v>
      </c>
      <c r="G868" s="6">
        <v>5.7530299999999999</v>
      </c>
      <c r="H868" s="6">
        <v>150000</v>
      </c>
      <c r="I868" s="7" t="s">
        <v>63</v>
      </c>
      <c r="J868" s="7" t="s">
        <v>65</v>
      </c>
      <c r="K868" s="7" t="s">
        <v>67</v>
      </c>
      <c r="L868" s="6">
        <v>5.7530299999999999</v>
      </c>
      <c r="M868" s="6">
        <v>5.7548000000000004</v>
      </c>
    </row>
    <row r="869" spans="1:13" s="6" customFormat="1" x14ac:dyDescent="0.25">
      <c r="A869" s="4">
        <v>43636</v>
      </c>
      <c r="B869" s="5">
        <v>0.37564401620370375</v>
      </c>
      <c r="C869" s="7">
        <v>1</v>
      </c>
      <c r="D869" s="6" t="s">
        <v>32</v>
      </c>
      <c r="E869" s="6">
        <f>AVERAGE(G869:G871)</f>
        <v>1.1271366666666667</v>
      </c>
      <c r="F869" s="6">
        <f>SUM(H869:H871)</f>
        <v>50722.06</v>
      </c>
      <c r="G869" s="6">
        <v>1.1271100000000001</v>
      </c>
      <c r="H869" s="6">
        <v>16906.580000000002</v>
      </c>
      <c r="I869" s="7" t="s">
        <v>63</v>
      </c>
      <c r="J869" s="7" t="s">
        <v>65</v>
      </c>
      <c r="K869" s="7" t="s">
        <v>67</v>
      </c>
      <c r="L869" s="6">
        <v>1.1271</v>
      </c>
      <c r="M869" s="6">
        <v>1.1271100000000001</v>
      </c>
    </row>
    <row r="870" spans="1:13" s="6" customFormat="1" x14ac:dyDescent="0.25">
      <c r="A870" s="4">
        <v>43636</v>
      </c>
      <c r="B870" s="5">
        <v>0.37578267361111112</v>
      </c>
      <c r="C870" s="7">
        <v>1</v>
      </c>
      <c r="D870" s="6" t="s">
        <v>32</v>
      </c>
      <c r="G870" s="6">
        <v>1.1272</v>
      </c>
      <c r="H870" s="6">
        <v>16908.53</v>
      </c>
      <c r="I870" s="7" t="s">
        <v>63</v>
      </c>
      <c r="J870" s="7" t="s">
        <v>65</v>
      </c>
      <c r="K870" s="7" t="s">
        <v>67</v>
      </c>
      <c r="L870" s="6">
        <v>1.1272</v>
      </c>
      <c r="M870" s="6">
        <v>1.12727</v>
      </c>
    </row>
    <row r="871" spans="1:13" s="6" customFormat="1" x14ac:dyDescent="0.25">
      <c r="A871" s="4">
        <v>43636</v>
      </c>
      <c r="B871" s="5">
        <v>0.37583534722222223</v>
      </c>
      <c r="C871" s="7">
        <v>1</v>
      </c>
      <c r="D871" s="6" t="s">
        <v>32</v>
      </c>
      <c r="G871" s="6">
        <v>1.1271</v>
      </c>
      <c r="H871" s="6">
        <v>16906.95</v>
      </c>
      <c r="I871" s="7" t="s">
        <v>63</v>
      </c>
      <c r="J871" s="7" t="s">
        <v>65</v>
      </c>
      <c r="K871" s="7" t="s">
        <v>67</v>
      </c>
      <c r="L871" s="6">
        <v>1.1271</v>
      </c>
      <c r="M871" s="6">
        <v>1.1271599999999999</v>
      </c>
    </row>
    <row r="872" spans="1:13" s="6" customFormat="1" x14ac:dyDescent="0.25">
      <c r="A872" s="4">
        <v>43636</v>
      </c>
      <c r="B872" s="5">
        <v>0.37626630787037035</v>
      </c>
      <c r="C872" s="7">
        <v>1</v>
      </c>
      <c r="D872" s="6" t="s">
        <v>51</v>
      </c>
      <c r="G872" s="6">
        <v>5.7521300000000002</v>
      </c>
      <c r="H872" s="6">
        <v>150000</v>
      </c>
      <c r="I872" s="7" t="s">
        <v>63</v>
      </c>
      <c r="J872" s="7" t="s">
        <v>65</v>
      </c>
      <c r="K872" s="7" t="s">
        <v>67</v>
      </c>
      <c r="L872" s="6">
        <v>5.7507700000000002</v>
      </c>
      <c r="M872" s="6">
        <v>5.7520600000000002</v>
      </c>
    </row>
    <row r="873" spans="1:13" s="6" customFormat="1" x14ac:dyDescent="0.25">
      <c r="A873" s="4">
        <v>43636</v>
      </c>
      <c r="B873" s="5">
        <v>0.45834616898148145</v>
      </c>
      <c r="C873" s="7">
        <v>1</v>
      </c>
      <c r="D873" s="6" t="s">
        <v>50</v>
      </c>
      <c r="G873" s="6">
        <v>63.384099999999997</v>
      </c>
      <c r="H873" s="6">
        <v>1000</v>
      </c>
      <c r="I873" s="7" t="s">
        <v>63</v>
      </c>
      <c r="J873" s="7" t="s">
        <v>65</v>
      </c>
      <c r="K873" s="7" t="s">
        <v>66</v>
      </c>
      <c r="L873" s="6">
        <v>63.357329999999997</v>
      </c>
      <c r="M873" s="6">
        <v>63.360779999999998</v>
      </c>
    </row>
    <row r="874" spans="1:13" s="6" customFormat="1" x14ac:dyDescent="0.25">
      <c r="A874" s="4">
        <v>43636</v>
      </c>
      <c r="B874" s="5">
        <v>0.54175123842592587</v>
      </c>
      <c r="C874" s="7">
        <v>1</v>
      </c>
      <c r="D874" s="6" t="s">
        <v>40</v>
      </c>
      <c r="E874" s="6">
        <f>AVERAGE(G874:G875,G878)</f>
        <v>1.2698866666666666</v>
      </c>
      <c r="F874" s="6">
        <f>SUM(H874:H875,H878)</f>
        <v>381042.62</v>
      </c>
      <c r="G874" s="6">
        <v>1.2696700000000001</v>
      </c>
      <c r="H874" s="6">
        <v>127055.01</v>
      </c>
      <c r="I874" s="7" t="s">
        <v>63</v>
      </c>
      <c r="J874" s="7" t="s">
        <v>65</v>
      </c>
      <c r="K874" s="7" t="s">
        <v>67</v>
      </c>
      <c r="L874" s="6">
        <v>1.2705599999999999</v>
      </c>
      <c r="M874" s="6">
        <v>1.2704299999999999</v>
      </c>
    </row>
    <row r="875" spans="1:13" s="6" customFormat="1" x14ac:dyDescent="0.25">
      <c r="A875" s="4">
        <v>43636</v>
      </c>
      <c r="B875" s="5">
        <v>0.54198991898148152</v>
      </c>
      <c r="C875" s="7">
        <v>1</v>
      </c>
      <c r="D875" s="6" t="s">
        <v>40</v>
      </c>
      <c r="G875" s="6">
        <v>1.2701</v>
      </c>
      <c r="H875" s="6">
        <v>127005.01</v>
      </c>
      <c r="I875" s="7" t="s">
        <v>63</v>
      </c>
      <c r="J875" s="7" t="s">
        <v>65</v>
      </c>
      <c r="K875" s="7" t="s">
        <v>67</v>
      </c>
      <c r="L875" s="6">
        <v>1.26999</v>
      </c>
      <c r="M875" s="6">
        <v>1.2701100000000001</v>
      </c>
    </row>
    <row r="876" spans="1:13" s="6" customFormat="1" x14ac:dyDescent="0.25">
      <c r="A876" s="4">
        <v>43636</v>
      </c>
      <c r="B876" s="5">
        <v>0.54228887731481479</v>
      </c>
      <c r="C876" s="7">
        <v>1</v>
      </c>
      <c r="D876" s="6" t="s">
        <v>32</v>
      </c>
      <c r="E876" s="6">
        <f>AVERAGE(G876:G877,G879:G881,G883)</f>
        <v>1.13063</v>
      </c>
      <c r="F876" s="6">
        <f>SUM(H876:H877,H879:H881,H883)</f>
        <v>195594.12</v>
      </c>
      <c r="G876" s="6">
        <v>1.1305499999999999</v>
      </c>
      <c r="H876" s="6">
        <v>16958.7</v>
      </c>
      <c r="I876" s="7" t="s">
        <v>63</v>
      </c>
      <c r="J876" s="7" t="s">
        <v>65</v>
      </c>
      <c r="K876" s="7" t="s">
        <v>67</v>
      </c>
      <c r="L876" s="6">
        <v>1.1305499999999999</v>
      </c>
      <c r="M876" s="6">
        <v>1.1306099999999999</v>
      </c>
    </row>
    <row r="877" spans="1:13" s="6" customFormat="1" x14ac:dyDescent="0.25">
      <c r="A877" s="4">
        <v>43636</v>
      </c>
      <c r="B877" s="5">
        <v>0.54232326388888896</v>
      </c>
      <c r="C877" s="7">
        <v>1</v>
      </c>
      <c r="D877" s="6" t="s">
        <v>32</v>
      </c>
      <c r="G877" s="6">
        <v>1.13052</v>
      </c>
      <c r="H877" s="6">
        <v>22610.9</v>
      </c>
      <c r="I877" s="7" t="s">
        <v>63</v>
      </c>
      <c r="J877" s="7" t="s">
        <v>65</v>
      </c>
      <c r="K877" s="7" t="s">
        <v>67</v>
      </c>
      <c r="L877" s="6">
        <v>1.13052</v>
      </c>
      <c r="M877" s="6">
        <v>1.1305700000000001</v>
      </c>
    </row>
    <row r="878" spans="1:13" s="6" customFormat="1" x14ac:dyDescent="0.25">
      <c r="A878" s="4">
        <v>43636</v>
      </c>
      <c r="B878" s="5">
        <v>0.54240700231481476</v>
      </c>
      <c r="C878" s="7">
        <v>1</v>
      </c>
      <c r="D878" s="6" t="s">
        <v>40</v>
      </c>
      <c r="G878" s="6">
        <v>1.26989</v>
      </c>
      <c r="H878" s="6">
        <v>126982.6</v>
      </c>
      <c r="I878" s="7" t="s">
        <v>63</v>
      </c>
      <c r="J878" s="7" t="s">
        <v>65</v>
      </c>
      <c r="K878" s="7" t="s">
        <v>67</v>
      </c>
      <c r="L878" s="6">
        <v>1.2697700000000001</v>
      </c>
      <c r="M878" s="6">
        <v>1.2698499999999999</v>
      </c>
    </row>
    <row r="879" spans="1:13" s="6" customFormat="1" x14ac:dyDescent="0.25">
      <c r="A879" s="4">
        <v>43636</v>
      </c>
      <c r="B879" s="5">
        <v>0.54241255787037035</v>
      </c>
      <c r="C879" s="7">
        <v>1</v>
      </c>
      <c r="D879" s="6" t="s">
        <v>32</v>
      </c>
      <c r="G879" s="6">
        <v>1.1306400000000001</v>
      </c>
      <c r="H879" s="6">
        <v>22612.2</v>
      </c>
      <c r="I879" s="7" t="s">
        <v>63</v>
      </c>
      <c r="J879" s="7" t="s">
        <v>65</v>
      </c>
      <c r="K879" s="7" t="s">
        <v>67</v>
      </c>
      <c r="L879" s="6">
        <v>1.1305799999999999</v>
      </c>
      <c r="M879" s="6">
        <v>1.1306400000000001</v>
      </c>
    </row>
    <row r="880" spans="1:13" s="6" customFormat="1" x14ac:dyDescent="0.25">
      <c r="A880" s="4">
        <v>43636</v>
      </c>
      <c r="B880" s="5">
        <v>0.54250247685185182</v>
      </c>
      <c r="C880" s="7">
        <v>1</v>
      </c>
      <c r="D880" s="6" t="s">
        <v>32</v>
      </c>
      <c r="G880" s="6">
        <v>1.1307199999999999</v>
      </c>
      <c r="H880" s="6">
        <v>16960.349999999999</v>
      </c>
      <c r="I880" s="7" t="s">
        <v>63</v>
      </c>
      <c r="J880" s="7" t="s">
        <v>65</v>
      </c>
      <c r="K880" s="7" t="s">
        <v>67</v>
      </c>
      <c r="L880" s="6">
        <v>1.13066</v>
      </c>
      <c r="M880" s="6">
        <v>1.1307199999999999</v>
      </c>
    </row>
    <row r="881" spans="1:13" s="6" customFormat="1" x14ac:dyDescent="0.25">
      <c r="A881" s="4">
        <v>43636</v>
      </c>
      <c r="B881" s="5">
        <v>0.54255584490740738</v>
      </c>
      <c r="C881" s="7">
        <v>1</v>
      </c>
      <c r="D881" s="6" t="s">
        <v>32</v>
      </c>
      <c r="G881" s="6">
        <v>1.1305700000000001</v>
      </c>
      <c r="H881" s="6">
        <v>113059.5</v>
      </c>
      <c r="I881" s="7" t="s">
        <v>63</v>
      </c>
      <c r="J881" s="7" t="s">
        <v>65</v>
      </c>
      <c r="K881" s="7" t="s">
        <v>67</v>
      </c>
      <c r="L881" s="6">
        <v>1.1305700000000001</v>
      </c>
      <c r="M881" s="6">
        <v>1.13062</v>
      </c>
    </row>
    <row r="882" spans="1:13" s="6" customFormat="1" x14ac:dyDescent="0.25">
      <c r="A882" s="4">
        <v>43636</v>
      </c>
      <c r="B882" s="5">
        <v>0.54264442129629631</v>
      </c>
      <c r="C882" s="7">
        <v>1</v>
      </c>
      <c r="D882" s="6" t="s">
        <v>28</v>
      </c>
      <c r="G882" s="6">
        <v>0.89063999999999999</v>
      </c>
      <c r="H882" s="6">
        <v>22614.1</v>
      </c>
      <c r="I882" s="7" t="s">
        <v>63</v>
      </c>
      <c r="J882" s="7" t="s">
        <v>65</v>
      </c>
      <c r="K882" s="7" t="s">
        <v>67</v>
      </c>
      <c r="L882" s="6">
        <v>0.89063999999999999</v>
      </c>
      <c r="M882" s="6">
        <v>0.89070000000000005</v>
      </c>
    </row>
    <row r="883" spans="1:13" s="6" customFormat="1" x14ac:dyDescent="0.25">
      <c r="A883" s="4">
        <v>43636</v>
      </c>
      <c r="B883" s="5">
        <v>0.54279793981481483</v>
      </c>
      <c r="C883" s="7">
        <v>1</v>
      </c>
      <c r="D883" s="6" t="s">
        <v>32</v>
      </c>
      <c r="G883" s="6">
        <v>1.1307799999999999</v>
      </c>
      <c r="H883" s="6">
        <v>3392.47</v>
      </c>
      <c r="I883" s="7" t="s">
        <v>63</v>
      </c>
      <c r="J883" s="7" t="s">
        <v>65</v>
      </c>
      <c r="K883" s="7" t="s">
        <v>67</v>
      </c>
      <c r="L883" s="6">
        <v>1.1308</v>
      </c>
      <c r="M883" s="6">
        <v>1.1308499999999999</v>
      </c>
    </row>
    <row r="884" spans="1:13" s="6" customFormat="1" x14ac:dyDescent="0.25">
      <c r="A884" s="4">
        <v>43636</v>
      </c>
      <c r="B884" s="5">
        <v>0.54284572916666674</v>
      </c>
      <c r="C884" s="7">
        <v>1</v>
      </c>
      <c r="D884" s="6" t="s">
        <v>51</v>
      </c>
      <c r="G884" s="6">
        <v>5.7392099999999999</v>
      </c>
      <c r="H884" s="6">
        <v>50000</v>
      </c>
      <c r="I884" s="7" t="s">
        <v>63</v>
      </c>
      <c r="J884" s="7" t="s">
        <v>65</v>
      </c>
      <c r="K884" s="7" t="s">
        <v>67</v>
      </c>
      <c r="L884" s="6">
        <v>5.7379899999999999</v>
      </c>
      <c r="M884" s="6">
        <v>5.7392099999999999</v>
      </c>
    </row>
    <row r="885" spans="1:13" s="6" customFormat="1" x14ac:dyDescent="0.25">
      <c r="A885" s="4">
        <v>43636</v>
      </c>
      <c r="B885" s="5">
        <v>0.6251028472222222</v>
      </c>
      <c r="C885" s="7">
        <v>1</v>
      </c>
      <c r="D885" s="6" t="s">
        <v>48</v>
      </c>
      <c r="E885" s="6">
        <f>AVERAGE(G885,G887)</f>
        <v>107.69149999999999</v>
      </c>
      <c r="F885" s="6">
        <f>SUM(H885,H887)</f>
        <v>11000</v>
      </c>
      <c r="G885" s="6">
        <v>107.691</v>
      </c>
      <c r="H885" s="6">
        <v>6000</v>
      </c>
      <c r="I885" s="7" t="s">
        <v>63</v>
      </c>
      <c r="J885" s="7" t="s">
        <v>65</v>
      </c>
      <c r="K885" s="7" t="s">
        <v>67</v>
      </c>
      <c r="L885" s="6">
        <v>107.68300000000001</v>
      </c>
      <c r="M885" s="6">
        <v>107.68600000000001</v>
      </c>
    </row>
    <row r="886" spans="1:13" s="6" customFormat="1" x14ac:dyDescent="0.25">
      <c r="A886" s="4">
        <v>43636</v>
      </c>
      <c r="B886" s="5">
        <v>0.6252788773148148</v>
      </c>
      <c r="C886" s="7">
        <v>1</v>
      </c>
      <c r="D886" s="6" t="s">
        <v>32</v>
      </c>
      <c r="E886" s="6">
        <f>AVERAGE(G886,G888)</f>
        <v>1.13012</v>
      </c>
      <c r="F886" s="6">
        <f>SUM(H886,H888)</f>
        <v>18081.88</v>
      </c>
      <c r="G886" s="6">
        <v>1.13009</v>
      </c>
      <c r="H886" s="6">
        <v>16951.73</v>
      </c>
      <c r="I886" s="7" t="s">
        <v>63</v>
      </c>
      <c r="J886" s="7" t="s">
        <v>65</v>
      </c>
      <c r="K886" s="7" t="s">
        <v>67</v>
      </c>
      <c r="L886" s="6">
        <v>1.13009</v>
      </c>
      <c r="M886" s="6">
        <v>1.1301399999999999</v>
      </c>
    </row>
    <row r="887" spans="1:13" s="6" customFormat="1" x14ac:dyDescent="0.25">
      <c r="A887" s="4">
        <v>43636</v>
      </c>
      <c r="B887" s="5">
        <v>0.62530194444444442</v>
      </c>
      <c r="C887" s="7">
        <v>1</v>
      </c>
      <c r="D887" s="6" t="s">
        <v>48</v>
      </c>
      <c r="G887" s="6">
        <v>107.69199999999999</v>
      </c>
      <c r="H887" s="6">
        <v>5000</v>
      </c>
      <c r="I887" s="7" t="s">
        <v>63</v>
      </c>
      <c r="J887" s="7" t="s">
        <v>65</v>
      </c>
      <c r="K887" s="7" t="s">
        <v>67</v>
      </c>
      <c r="L887" s="6">
        <v>107.68300000000001</v>
      </c>
      <c r="M887" s="6">
        <v>107.687</v>
      </c>
    </row>
    <row r="888" spans="1:13" s="6" customFormat="1" x14ac:dyDescent="0.25">
      <c r="A888" s="4">
        <v>43636</v>
      </c>
      <c r="B888" s="5">
        <v>0.62533435185185182</v>
      </c>
      <c r="C888" s="7">
        <v>1</v>
      </c>
      <c r="D888" s="6" t="s">
        <v>32</v>
      </c>
      <c r="G888" s="6">
        <v>1.13015</v>
      </c>
      <c r="H888" s="6">
        <v>1130.1500000000001</v>
      </c>
      <c r="I888" s="7" t="s">
        <v>63</v>
      </c>
      <c r="J888" s="7" t="s">
        <v>65</v>
      </c>
      <c r="K888" s="7" t="s">
        <v>66</v>
      </c>
      <c r="L888" s="6">
        <v>1.13015</v>
      </c>
      <c r="M888" s="6">
        <v>1.1301600000000001</v>
      </c>
    </row>
    <row r="889" spans="1:13" s="6" customFormat="1" x14ac:dyDescent="0.25">
      <c r="A889" s="4">
        <v>43636</v>
      </c>
      <c r="B889" s="5">
        <v>0.62629318287037039</v>
      </c>
      <c r="C889" s="7">
        <v>1</v>
      </c>
      <c r="D889" s="6" t="s">
        <v>47</v>
      </c>
      <c r="G889" s="6">
        <v>0.98497000000000001</v>
      </c>
      <c r="H889" s="6">
        <v>2000</v>
      </c>
      <c r="I889" s="7" t="s">
        <v>63</v>
      </c>
      <c r="J889" s="7" t="s">
        <v>65</v>
      </c>
      <c r="K889" s="7" t="s">
        <v>66</v>
      </c>
      <c r="L889" s="6">
        <v>0.98495999999999995</v>
      </c>
      <c r="M889" s="6">
        <v>0.98497000000000001</v>
      </c>
    </row>
    <row r="890" spans="1:13" s="6" customFormat="1" x14ac:dyDescent="0.25">
      <c r="A890" s="4">
        <v>43637</v>
      </c>
      <c r="B890" s="5">
        <v>0.37516881944444447</v>
      </c>
      <c r="C890" s="7">
        <v>1</v>
      </c>
      <c r="D890" s="6" t="s">
        <v>42</v>
      </c>
      <c r="G890" s="6">
        <v>70.588999999999999</v>
      </c>
      <c r="H890" s="6">
        <v>6579.63</v>
      </c>
      <c r="I890" s="7" t="s">
        <v>63</v>
      </c>
      <c r="J890" s="7" t="s">
        <v>65</v>
      </c>
      <c r="K890" s="7" t="s">
        <v>67</v>
      </c>
      <c r="L890" s="6">
        <v>70.588999999999999</v>
      </c>
      <c r="M890" s="6">
        <v>70.599000000000004</v>
      </c>
    </row>
    <row r="891" spans="1:13" s="6" customFormat="1" x14ac:dyDescent="0.25">
      <c r="A891" s="4">
        <v>43637</v>
      </c>
      <c r="B891" s="5">
        <v>0.37558305555555555</v>
      </c>
      <c r="C891" s="7">
        <v>1</v>
      </c>
      <c r="D891" s="6" t="s">
        <v>24</v>
      </c>
      <c r="G891" s="6">
        <v>109.25</v>
      </c>
      <c r="H891" s="6">
        <v>2036.45</v>
      </c>
      <c r="I891" s="7" t="s">
        <v>63</v>
      </c>
      <c r="J891" s="7" t="s">
        <v>65</v>
      </c>
      <c r="K891" s="7" t="s">
        <v>67</v>
      </c>
      <c r="L891" s="6">
        <v>109.239</v>
      </c>
      <c r="M891" s="6">
        <v>109.25</v>
      </c>
    </row>
    <row r="892" spans="1:13" s="6" customFormat="1" x14ac:dyDescent="0.25">
      <c r="A892" s="4">
        <v>43637</v>
      </c>
      <c r="B892" s="5">
        <v>0.37605849537037034</v>
      </c>
      <c r="C892" s="7">
        <v>1</v>
      </c>
      <c r="D892" s="6" t="s">
        <v>22</v>
      </c>
      <c r="G892" s="6">
        <v>0.74436000000000002</v>
      </c>
      <c r="H892" s="6">
        <v>758.12</v>
      </c>
      <c r="I892" s="7" t="s">
        <v>63</v>
      </c>
      <c r="J892" s="7" t="s">
        <v>65</v>
      </c>
      <c r="K892" s="7" t="s">
        <v>67</v>
      </c>
      <c r="L892" s="6">
        <v>0.74441999999999997</v>
      </c>
      <c r="M892" s="6">
        <v>0.74453000000000003</v>
      </c>
    </row>
    <row r="893" spans="1:13" s="6" customFormat="1" x14ac:dyDescent="0.25">
      <c r="A893" s="4">
        <v>43637</v>
      </c>
      <c r="B893" s="5">
        <v>0.45849472222222221</v>
      </c>
      <c r="C893" s="7">
        <v>1</v>
      </c>
      <c r="D893" s="6" t="s">
        <v>56</v>
      </c>
      <c r="G893" s="6">
        <v>1389.47</v>
      </c>
      <c r="H893" s="6">
        <v>20843.79</v>
      </c>
      <c r="I893" s="7" t="s">
        <v>63</v>
      </c>
      <c r="J893" s="7" t="s">
        <v>65</v>
      </c>
      <c r="K893" s="7" t="s">
        <v>67</v>
      </c>
      <c r="L893" s="6">
        <v>1389.49</v>
      </c>
      <c r="M893" s="6">
        <v>1389.63</v>
      </c>
    </row>
    <row r="894" spans="1:13" s="6" customFormat="1" x14ac:dyDescent="0.25">
      <c r="A894" s="4">
        <v>43637</v>
      </c>
      <c r="B894" s="5">
        <v>0.5417837152777778</v>
      </c>
      <c r="C894" s="7">
        <v>1</v>
      </c>
      <c r="D894" s="6" t="s">
        <v>32</v>
      </c>
      <c r="E894" s="6">
        <f>AVERAGE(G894,G896)</f>
        <v>1.1307700000000001</v>
      </c>
      <c r="F894" s="6">
        <f>SUM(H894,H896)</f>
        <v>33923.100000000006</v>
      </c>
      <c r="G894" s="6">
        <v>1.1308</v>
      </c>
      <c r="H894" s="6">
        <v>16961.63</v>
      </c>
      <c r="I894" s="7" t="s">
        <v>63</v>
      </c>
      <c r="J894" s="7" t="s">
        <v>65</v>
      </c>
      <c r="K894" s="7" t="s">
        <v>67</v>
      </c>
      <c r="L894" s="6">
        <v>1.1307499999999999</v>
      </c>
      <c r="M894" s="6">
        <v>1.1308</v>
      </c>
    </row>
    <row r="895" spans="1:13" s="6" customFormat="1" x14ac:dyDescent="0.25">
      <c r="A895" s="4">
        <v>43637</v>
      </c>
      <c r="B895" s="5">
        <v>0.5421116782407408</v>
      </c>
      <c r="C895" s="7">
        <v>1</v>
      </c>
      <c r="D895" s="6" t="s">
        <v>9</v>
      </c>
      <c r="G895" s="6">
        <v>26754</v>
      </c>
      <c r="H895" s="6">
        <v>29429.4</v>
      </c>
      <c r="I895" s="7" t="s">
        <v>63</v>
      </c>
      <c r="J895" s="7" t="s">
        <v>65</v>
      </c>
      <c r="K895" s="7" t="s">
        <v>66</v>
      </c>
      <c r="L895" s="6">
        <v>26751</v>
      </c>
      <c r="M895" s="6">
        <v>26754</v>
      </c>
    </row>
    <row r="896" spans="1:13" s="6" customFormat="1" x14ac:dyDescent="0.25">
      <c r="A896" s="4">
        <v>43637</v>
      </c>
      <c r="B896" s="5">
        <v>0.54295953703703703</v>
      </c>
      <c r="C896" s="7">
        <v>1</v>
      </c>
      <c r="D896" s="6" t="s">
        <v>32</v>
      </c>
      <c r="G896" s="6">
        <v>1.1307400000000001</v>
      </c>
      <c r="H896" s="6">
        <v>16961.47</v>
      </c>
      <c r="I896" s="7" t="s">
        <v>63</v>
      </c>
      <c r="J896" s="7" t="s">
        <v>65</v>
      </c>
      <c r="K896" s="7" t="s">
        <v>67</v>
      </c>
      <c r="L896" s="6">
        <v>1.1307400000000001</v>
      </c>
      <c r="M896" s="6">
        <v>1.13079</v>
      </c>
    </row>
    <row r="897" spans="1:13" s="6" customFormat="1" x14ac:dyDescent="0.25">
      <c r="A897" s="4">
        <v>43637</v>
      </c>
      <c r="B897" s="5">
        <v>0.62667751157407403</v>
      </c>
      <c r="C897" s="7">
        <v>1</v>
      </c>
      <c r="D897" s="6" t="s">
        <v>32</v>
      </c>
      <c r="G897" s="6">
        <v>1.13256</v>
      </c>
      <c r="H897" s="6">
        <v>113259</v>
      </c>
      <c r="I897" s="7" t="s">
        <v>63</v>
      </c>
      <c r="J897" s="7" t="s">
        <v>65</v>
      </c>
      <c r="K897" s="7" t="s">
        <v>67</v>
      </c>
      <c r="L897" s="6">
        <v>1.13256</v>
      </c>
      <c r="M897" s="6">
        <v>1.13262</v>
      </c>
    </row>
    <row r="898" spans="1:13" s="6" customFormat="1" x14ac:dyDescent="0.25">
      <c r="A898" s="4">
        <v>43640</v>
      </c>
      <c r="B898" s="5">
        <v>0.37504533564814818</v>
      </c>
      <c r="C898" s="7">
        <v>1</v>
      </c>
      <c r="D898" s="6" t="s">
        <v>32</v>
      </c>
      <c r="E898" s="6">
        <f>AVERAGE(G898:G905)</f>
        <v>1.13782625</v>
      </c>
      <c r="F898" s="6">
        <f>SUM(H898:H905)</f>
        <v>1353970.8900000001</v>
      </c>
      <c r="G898" s="6">
        <v>1.13775</v>
      </c>
      <c r="H898" s="6">
        <v>113773.5</v>
      </c>
      <c r="I898" s="7" t="s">
        <v>63</v>
      </c>
      <c r="J898" s="7" t="s">
        <v>65</v>
      </c>
      <c r="K898" s="7" t="s">
        <v>67</v>
      </c>
      <c r="L898" s="6">
        <v>1.1377200000000001</v>
      </c>
      <c r="M898" s="6">
        <v>1.13775</v>
      </c>
    </row>
    <row r="899" spans="1:13" s="6" customFormat="1" x14ac:dyDescent="0.25">
      <c r="A899" s="4">
        <v>43640</v>
      </c>
      <c r="B899" s="5">
        <v>0.37529094907407407</v>
      </c>
      <c r="C899" s="7">
        <v>1</v>
      </c>
      <c r="D899" s="6" t="s">
        <v>32</v>
      </c>
      <c r="G899" s="6">
        <v>1.1377699999999999</v>
      </c>
      <c r="H899" s="6">
        <v>568885</v>
      </c>
      <c r="I899" s="7" t="s">
        <v>63</v>
      </c>
      <c r="J899" s="7" t="s">
        <v>65</v>
      </c>
      <c r="K899" s="7" t="s">
        <v>67</v>
      </c>
      <c r="L899" s="6">
        <v>1.1377699999999999</v>
      </c>
      <c r="M899" s="6">
        <v>1.1377699999999999</v>
      </c>
    </row>
    <row r="900" spans="1:13" s="6" customFormat="1" x14ac:dyDescent="0.25">
      <c r="A900" s="4">
        <v>43640</v>
      </c>
      <c r="B900" s="5">
        <v>0.37554390046296299</v>
      </c>
      <c r="C900" s="7">
        <v>1</v>
      </c>
      <c r="D900" s="6" t="s">
        <v>32</v>
      </c>
      <c r="G900" s="6">
        <v>1.1377600000000001</v>
      </c>
      <c r="H900" s="6">
        <v>17066.02</v>
      </c>
      <c r="I900" s="7" t="s">
        <v>63</v>
      </c>
      <c r="J900" s="7" t="s">
        <v>65</v>
      </c>
      <c r="K900" s="7" t="s">
        <v>67</v>
      </c>
      <c r="L900" s="6">
        <v>1.13771</v>
      </c>
      <c r="M900" s="6">
        <v>1.1377600000000001</v>
      </c>
    </row>
    <row r="901" spans="1:13" s="6" customFormat="1" x14ac:dyDescent="0.25">
      <c r="A901" s="4">
        <v>43640</v>
      </c>
      <c r="B901" s="5">
        <v>0.37575339120370371</v>
      </c>
      <c r="C901" s="7">
        <v>1</v>
      </c>
      <c r="D901" s="6" t="s">
        <v>32</v>
      </c>
      <c r="G901" s="6">
        <v>1.1378999999999999</v>
      </c>
      <c r="H901" s="6">
        <v>17068.95</v>
      </c>
      <c r="I901" s="7" t="s">
        <v>63</v>
      </c>
      <c r="J901" s="7" t="s">
        <v>65</v>
      </c>
      <c r="K901" s="7" t="s">
        <v>67</v>
      </c>
      <c r="L901" s="6">
        <v>1.1378999999999999</v>
      </c>
      <c r="M901" s="6">
        <v>1.1379600000000001</v>
      </c>
    </row>
    <row r="902" spans="1:13" s="6" customFormat="1" x14ac:dyDescent="0.25">
      <c r="A902" s="4">
        <v>43640</v>
      </c>
      <c r="B902" s="5">
        <v>0.37598593750000003</v>
      </c>
      <c r="C902" s="7">
        <v>1</v>
      </c>
      <c r="D902" s="6" t="s">
        <v>32</v>
      </c>
      <c r="G902" s="6">
        <v>1.13781</v>
      </c>
      <c r="H902" s="6">
        <v>568905</v>
      </c>
      <c r="I902" s="7" t="s">
        <v>63</v>
      </c>
      <c r="J902" s="7" t="s">
        <v>65</v>
      </c>
      <c r="K902" s="7" t="s">
        <v>67</v>
      </c>
      <c r="L902" s="6">
        <v>1.1378200000000001</v>
      </c>
      <c r="M902" s="6">
        <v>1.13781</v>
      </c>
    </row>
    <row r="903" spans="1:13" s="6" customFormat="1" x14ac:dyDescent="0.25">
      <c r="A903" s="4">
        <v>43640</v>
      </c>
      <c r="B903" s="5">
        <v>0.37606311342592597</v>
      </c>
      <c r="C903" s="7">
        <v>1</v>
      </c>
      <c r="D903" s="6" t="s">
        <v>32</v>
      </c>
      <c r="G903" s="6">
        <v>1.1378200000000001</v>
      </c>
      <c r="H903" s="6">
        <v>17066.849999999999</v>
      </c>
      <c r="I903" s="7" t="s">
        <v>63</v>
      </c>
      <c r="J903" s="7" t="s">
        <v>65</v>
      </c>
      <c r="K903" s="7" t="s">
        <v>67</v>
      </c>
      <c r="L903" s="6">
        <v>1.1377600000000001</v>
      </c>
      <c r="M903" s="6">
        <v>1.1378200000000001</v>
      </c>
    </row>
    <row r="904" spans="1:13" s="6" customFormat="1" x14ac:dyDescent="0.25">
      <c r="A904" s="4">
        <v>43640</v>
      </c>
      <c r="B904" s="5">
        <v>0.37618884259259261</v>
      </c>
      <c r="C904" s="7">
        <v>1</v>
      </c>
      <c r="D904" s="6" t="s">
        <v>32</v>
      </c>
      <c r="G904" s="6">
        <v>1.13792</v>
      </c>
      <c r="H904" s="6">
        <v>34136.85</v>
      </c>
      <c r="I904" s="7" t="s">
        <v>63</v>
      </c>
      <c r="J904" s="7" t="s">
        <v>65</v>
      </c>
      <c r="K904" s="7" t="s">
        <v>67</v>
      </c>
      <c r="L904" s="6">
        <v>1.1378699999999999</v>
      </c>
      <c r="M904" s="6">
        <v>1.13792</v>
      </c>
    </row>
    <row r="905" spans="1:13" s="6" customFormat="1" x14ac:dyDescent="0.25">
      <c r="A905" s="4">
        <v>43640</v>
      </c>
      <c r="B905" s="5">
        <v>0.37624892361111112</v>
      </c>
      <c r="C905" s="7">
        <v>1</v>
      </c>
      <c r="D905" s="6" t="s">
        <v>32</v>
      </c>
      <c r="G905" s="6">
        <v>1.13788</v>
      </c>
      <c r="H905" s="6">
        <v>17068.72</v>
      </c>
      <c r="I905" s="7" t="s">
        <v>63</v>
      </c>
      <c r="J905" s="7" t="s">
        <v>65</v>
      </c>
      <c r="K905" s="7" t="s">
        <v>67</v>
      </c>
      <c r="L905" s="6">
        <v>1.13788</v>
      </c>
      <c r="M905" s="6">
        <v>1.13795</v>
      </c>
    </row>
    <row r="906" spans="1:13" s="6" customFormat="1" x14ac:dyDescent="0.25">
      <c r="A906" s="4">
        <v>43640</v>
      </c>
      <c r="B906" s="5">
        <v>0.45921418981481482</v>
      </c>
      <c r="C906" s="7">
        <v>1</v>
      </c>
      <c r="D906" s="6" t="s">
        <v>56</v>
      </c>
      <c r="E906" s="6">
        <f>AVERAGE(G906:G907)</f>
        <v>1405.595</v>
      </c>
      <c r="F906" s="6">
        <f>SUM(H906:H907)</f>
        <v>21083.4</v>
      </c>
      <c r="G906" s="6">
        <v>1405.7</v>
      </c>
      <c r="H906" s="6">
        <v>7028.5</v>
      </c>
      <c r="I906" s="7" t="s">
        <v>63</v>
      </c>
      <c r="J906" s="7" t="s">
        <v>65</v>
      </c>
      <c r="K906" s="7" t="s">
        <v>66</v>
      </c>
      <c r="L906" s="6">
        <v>1405.6189999999999</v>
      </c>
      <c r="M906" s="6">
        <v>1405.7</v>
      </c>
    </row>
    <row r="907" spans="1:13" s="6" customFormat="1" x14ac:dyDescent="0.25">
      <c r="A907" s="4">
        <v>43640</v>
      </c>
      <c r="B907" s="5">
        <v>0.45940172453703704</v>
      </c>
      <c r="C907" s="7">
        <v>1</v>
      </c>
      <c r="D907" s="6" t="s">
        <v>56</v>
      </c>
      <c r="G907" s="6">
        <v>1405.49</v>
      </c>
      <c r="H907" s="6">
        <v>14054.9</v>
      </c>
      <c r="I907" s="7" t="s">
        <v>63</v>
      </c>
      <c r="J907" s="7" t="s">
        <v>65</v>
      </c>
      <c r="K907" s="7" t="s">
        <v>66</v>
      </c>
      <c r="L907" s="6">
        <v>1405.4190000000001</v>
      </c>
      <c r="M907" s="6">
        <v>1405.49</v>
      </c>
    </row>
    <row r="908" spans="1:13" s="6" customFormat="1" x14ac:dyDescent="0.25">
      <c r="A908" s="4">
        <v>43640</v>
      </c>
      <c r="B908" s="5">
        <v>0.54187557870370373</v>
      </c>
      <c r="C908" s="7">
        <v>1</v>
      </c>
      <c r="D908" s="6" t="s">
        <v>51</v>
      </c>
      <c r="G908" s="6">
        <v>5.7575099999999999</v>
      </c>
      <c r="H908" s="6">
        <v>51000</v>
      </c>
      <c r="I908" s="7" t="s">
        <v>63</v>
      </c>
      <c r="J908" s="7" t="s">
        <v>65</v>
      </c>
      <c r="K908" s="7" t="s">
        <v>67</v>
      </c>
      <c r="L908" s="6">
        <v>5.7571099999999999</v>
      </c>
      <c r="M908" s="6">
        <v>5.7575099999999999</v>
      </c>
    </row>
    <row r="909" spans="1:13" s="6" customFormat="1" x14ac:dyDescent="0.25">
      <c r="A909" s="4">
        <v>43640</v>
      </c>
      <c r="B909" s="5">
        <v>0.62510680555555553</v>
      </c>
      <c r="C909" s="7">
        <v>1</v>
      </c>
      <c r="D909" s="6" t="s">
        <v>32</v>
      </c>
      <c r="E909" s="6">
        <f>AVERAGE(G909:G913)</f>
        <v>1.138636</v>
      </c>
      <c r="F909" s="6">
        <f>SUM(H909:H913)</f>
        <v>284661.55</v>
      </c>
      <c r="G909" s="6">
        <v>1.1388100000000001</v>
      </c>
      <c r="H909" s="6">
        <v>85408.88</v>
      </c>
      <c r="I909" s="7" t="s">
        <v>63</v>
      </c>
      <c r="J909" s="7" t="s">
        <v>65</v>
      </c>
      <c r="K909" s="7" t="s">
        <v>67</v>
      </c>
      <c r="L909" s="6">
        <v>1.13876</v>
      </c>
      <c r="M909" s="6">
        <v>1.1388100000000001</v>
      </c>
    </row>
    <row r="910" spans="1:13" s="6" customFormat="1" x14ac:dyDescent="0.25">
      <c r="A910" s="4">
        <v>43640</v>
      </c>
      <c r="B910" s="5">
        <v>0.62563063657407414</v>
      </c>
      <c r="C910" s="7">
        <v>1</v>
      </c>
      <c r="D910" s="6" t="s">
        <v>32</v>
      </c>
      <c r="G910" s="6">
        <v>1.1386400000000001</v>
      </c>
      <c r="H910" s="6">
        <v>113861.5</v>
      </c>
      <c r="I910" s="7" t="s">
        <v>63</v>
      </c>
      <c r="J910" s="7" t="s">
        <v>65</v>
      </c>
      <c r="K910" s="7" t="s">
        <v>67</v>
      </c>
      <c r="L910" s="6">
        <v>1.13859</v>
      </c>
      <c r="M910" s="6">
        <v>1.1386400000000001</v>
      </c>
    </row>
    <row r="911" spans="1:13" s="6" customFormat="1" x14ac:dyDescent="0.25">
      <c r="A911" s="4">
        <v>43640</v>
      </c>
      <c r="B911" s="5">
        <v>0.62565474537037036</v>
      </c>
      <c r="C911" s="7">
        <v>1</v>
      </c>
      <c r="D911" s="6" t="s">
        <v>32</v>
      </c>
      <c r="G911" s="6">
        <v>1.1386099999999999</v>
      </c>
      <c r="H911" s="6">
        <v>17078.77</v>
      </c>
      <c r="I911" s="7" t="s">
        <v>63</v>
      </c>
      <c r="J911" s="7" t="s">
        <v>65</v>
      </c>
      <c r="K911" s="7" t="s">
        <v>67</v>
      </c>
      <c r="L911" s="6">
        <v>1.13856</v>
      </c>
      <c r="M911" s="6">
        <v>1.1386099999999999</v>
      </c>
    </row>
    <row r="912" spans="1:13" s="6" customFormat="1" x14ac:dyDescent="0.25">
      <c r="A912" s="4">
        <v>43640</v>
      </c>
      <c r="B912" s="5">
        <v>0.62590026620370376</v>
      </c>
      <c r="C912" s="7">
        <v>1</v>
      </c>
      <c r="D912" s="6" t="s">
        <v>32</v>
      </c>
      <c r="G912" s="6">
        <v>1.1386099999999999</v>
      </c>
      <c r="H912" s="6">
        <v>34157.550000000003</v>
      </c>
      <c r="I912" s="7" t="s">
        <v>63</v>
      </c>
      <c r="J912" s="7" t="s">
        <v>65</v>
      </c>
      <c r="K912" s="7" t="s">
        <v>67</v>
      </c>
      <c r="L912" s="6">
        <v>1.13856</v>
      </c>
      <c r="M912" s="6">
        <v>1.1386099999999999</v>
      </c>
    </row>
    <row r="913" spans="1:13" s="6" customFormat="1" x14ac:dyDescent="0.25">
      <c r="A913" s="4">
        <v>43640</v>
      </c>
      <c r="B913" s="5">
        <v>0.62606827546296295</v>
      </c>
      <c r="C913" s="7">
        <v>1</v>
      </c>
      <c r="D913" s="6" t="s">
        <v>32</v>
      </c>
      <c r="G913" s="6">
        <v>1.1385099999999999</v>
      </c>
      <c r="H913" s="6">
        <v>34154.85</v>
      </c>
      <c r="I913" s="7" t="s">
        <v>63</v>
      </c>
      <c r="J913" s="7" t="s">
        <v>65</v>
      </c>
      <c r="K913" s="7" t="s">
        <v>67</v>
      </c>
      <c r="L913" s="6">
        <v>1.1384799999999999</v>
      </c>
      <c r="M913" s="6">
        <v>1.1385099999999999</v>
      </c>
    </row>
    <row r="914" spans="1:13" s="6" customFormat="1" x14ac:dyDescent="0.25">
      <c r="A914" s="4">
        <v>43641</v>
      </c>
      <c r="B914" s="5">
        <v>0.37504327546296296</v>
      </c>
      <c r="C914" s="7">
        <v>1</v>
      </c>
      <c r="D914" s="6" t="s">
        <v>32</v>
      </c>
      <c r="E914" s="6">
        <f>AVERAGE(G914:G917)</f>
        <v>1.14009</v>
      </c>
      <c r="F914" s="6">
        <f>SUM(H914:H917)</f>
        <v>182404.08</v>
      </c>
      <c r="G914" s="6">
        <v>1.1399600000000001</v>
      </c>
      <c r="H914" s="6">
        <v>113995</v>
      </c>
      <c r="I914" s="7" t="s">
        <v>63</v>
      </c>
      <c r="J914" s="7" t="s">
        <v>65</v>
      </c>
      <c r="K914" s="7" t="s">
        <v>67</v>
      </c>
      <c r="L914" s="6">
        <v>1.1399600000000001</v>
      </c>
      <c r="M914" s="6">
        <v>1.1399300000000001</v>
      </c>
    </row>
    <row r="915" spans="1:13" s="6" customFormat="1" x14ac:dyDescent="0.25">
      <c r="A915" s="4">
        <v>43641</v>
      </c>
      <c r="B915" s="5">
        <v>0.37545872685185189</v>
      </c>
      <c r="C915" s="7">
        <v>1</v>
      </c>
      <c r="D915" s="6" t="s">
        <v>32</v>
      </c>
      <c r="G915" s="6">
        <v>1.14009</v>
      </c>
      <c r="H915" s="6">
        <v>17100.900000000001</v>
      </c>
      <c r="I915" s="7" t="s">
        <v>63</v>
      </c>
      <c r="J915" s="7" t="s">
        <v>65</v>
      </c>
      <c r="K915" s="7" t="s">
        <v>67</v>
      </c>
      <c r="L915" s="6">
        <v>1.1400300000000001</v>
      </c>
      <c r="M915" s="6">
        <v>1.14009</v>
      </c>
    </row>
    <row r="916" spans="1:13" s="6" customFormat="1" x14ac:dyDescent="0.25">
      <c r="A916" s="4">
        <v>43641</v>
      </c>
      <c r="B916" s="5">
        <v>0.37577990740740735</v>
      </c>
      <c r="C916" s="7">
        <v>1</v>
      </c>
      <c r="D916" s="6" t="s">
        <v>32</v>
      </c>
      <c r="G916" s="6">
        <v>1.14015</v>
      </c>
      <c r="H916" s="6">
        <v>34205.4</v>
      </c>
      <c r="I916" s="7" t="s">
        <v>63</v>
      </c>
      <c r="J916" s="7" t="s">
        <v>65</v>
      </c>
      <c r="K916" s="7" t="s">
        <v>67</v>
      </c>
      <c r="L916" s="6">
        <v>1.14015</v>
      </c>
      <c r="M916" s="6">
        <v>1.1402099999999999</v>
      </c>
    </row>
    <row r="917" spans="1:13" s="6" customFormat="1" x14ac:dyDescent="0.25">
      <c r="A917" s="4">
        <v>43641</v>
      </c>
      <c r="B917" s="5">
        <v>0.37584531250000003</v>
      </c>
      <c r="C917" s="7">
        <v>1</v>
      </c>
      <c r="D917" s="6" t="s">
        <v>32</v>
      </c>
      <c r="G917" s="6">
        <v>1.1401600000000001</v>
      </c>
      <c r="H917" s="6">
        <v>17102.78</v>
      </c>
      <c r="I917" s="7" t="s">
        <v>63</v>
      </c>
      <c r="J917" s="7" t="s">
        <v>65</v>
      </c>
      <c r="K917" s="7" t="s">
        <v>67</v>
      </c>
      <c r="L917" s="6">
        <v>1.1401600000000001</v>
      </c>
      <c r="M917" s="6">
        <v>1.1402099999999999</v>
      </c>
    </row>
    <row r="918" spans="1:13" s="6" customFormat="1" x14ac:dyDescent="0.25">
      <c r="A918" s="4">
        <v>43641</v>
      </c>
      <c r="B918" s="5">
        <v>0.37613399305555556</v>
      </c>
      <c r="C918" s="7">
        <v>1</v>
      </c>
      <c r="D918" s="6" t="s">
        <v>10</v>
      </c>
      <c r="G918" s="6">
        <v>12203.5</v>
      </c>
      <c r="H918" s="6">
        <v>139131.49</v>
      </c>
      <c r="I918" s="7" t="s">
        <v>63</v>
      </c>
      <c r="J918" s="7" t="s">
        <v>65</v>
      </c>
      <c r="K918" s="7" t="s">
        <v>67</v>
      </c>
      <c r="L918" s="6">
        <v>12202</v>
      </c>
      <c r="M918" s="6">
        <v>12203.5</v>
      </c>
    </row>
    <row r="919" spans="1:13" s="6" customFormat="1" x14ac:dyDescent="0.25">
      <c r="A919" s="4">
        <v>43641</v>
      </c>
      <c r="B919" s="5">
        <v>0.45850451388888885</v>
      </c>
      <c r="C919" s="7">
        <v>1</v>
      </c>
      <c r="D919" s="6" t="s">
        <v>10</v>
      </c>
      <c r="G919" s="6">
        <v>12247.5</v>
      </c>
      <c r="H919" s="6">
        <v>34860.519999999997</v>
      </c>
      <c r="I919" s="7" t="s">
        <v>63</v>
      </c>
      <c r="J919" s="7" t="s">
        <v>65</v>
      </c>
      <c r="K919" s="7" t="s">
        <v>67</v>
      </c>
      <c r="L919" s="6">
        <v>12246</v>
      </c>
      <c r="M919" s="6">
        <v>12247.5</v>
      </c>
    </row>
    <row r="920" spans="1:13" s="6" customFormat="1" x14ac:dyDescent="0.25">
      <c r="A920" s="4">
        <v>43641</v>
      </c>
      <c r="B920" s="5">
        <v>0.54205350694444443</v>
      </c>
      <c r="C920" s="7">
        <v>1</v>
      </c>
      <c r="D920" s="6" t="s">
        <v>58</v>
      </c>
      <c r="G920" s="6">
        <v>273.10000000000002</v>
      </c>
      <c r="H920" s="6">
        <v>682.75</v>
      </c>
      <c r="I920" s="7" t="s">
        <v>63</v>
      </c>
      <c r="J920" s="7" t="s">
        <v>65</v>
      </c>
      <c r="K920" s="7" t="s">
        <v>66</v>
      </c>
      <c r="L920" s="6">
        <v>273</v>
      </c>
      <c r="M920" s="6">
        <v>273.10000000000002</v>
      </c>
    </row>
    <row r="921" spans="1:13" s="6" customFormat="1" x14ac:dyDescent="0.25">
      <c r="A921" s="4">
        <v>43641</v>
      </c>
      <c r="B921" s="5">
        <v>0.54288746527777776</v>
      </c>
      <c r="C921" s="7">
        <v>1</v>
      </c>
      <c r="D921" s="6" t="s">
        <v>11</v>
      </c>
      <c r="G921" s="6">
        <v>21080</v>
      </c>
      <c r="H921" s="6">
        <v>14399.5</v>
      </c>
      <c r="I921" s="7" t="s">
        <v>63</v>
      </c>
      <c r="J921" s="7" t="s">
        <v>65</v>
      </c>
      <c r="K921" s="7" t="s">
        <v>66</v>
      </c>
      <c r="L921" s="6">
        <v>21080</v>
      </c>
      <c r="M921" s="6">
        <v>21090</v>
      </c>
    </row>
    <row r="922" spans="1:13" s="6" customFormat="1" x14ac:dyDescent="0.25">
      <c r="A922" s="4">
        <v>43641</v>
      </c>
      <c r="B922" s="5">
        <v>0.62500225694444445</v>
      </c>
      <c r="C922" s="7">
        <v>1</v>
      </c>
      <c r="D922" s="6" t="s">
        <v>32</v>
      </c>
      <c r="E922" s="6">
        <f>AVERAGE(G922:G927)</f>
        <v>1.1393216666666668</v>
      </c>
      <c r="F922" s="6">
        <f>SUM(H922:H927)</f>
        <v>50131.06</v>
      </c>
      <c r="G922" s="6">
        <v>1.1393800000000001</v>
      </c>
      <c r="H922" s="6">
        <v>1139.44</v>
      </c>
      <c r="I922" s="7" t="s">
        <v>63</v>
      </c>
      <c r="J922" s="7" t="s">
        <v>65</v>
      </c>
      <c r="K922" s="7" t="s">
        <v>67</v>
      </c>
      <c r="L922" s="6">
        <v>1.1394</v>
      </c>
      <c r="M922" s="6">
        <v>1.13947</v>
      </c>
    </row>
    <row r="923" spans="1:13" s="6" customFormat="1" x14ac:dyDescent="0.25">
      <c r="A923" s="4">
        <v>43641</v>
      </c>
      <c r="B923" s="5">
        <v>0.62546015046296299</v>
      </c>
      <c r="C923" s="7">
        <v>1</v>
      </c>
      <c r="D923" s="6" t="s">
        <v>32</v>
      </c>
      <c r="G923" s="6">
        <v>1.13931</v>
      </c>
      <c r="H923" s="6">
        <v>11393.4</v>
      </c>
      <c r="I923" s="7" t="s">
        <v>63</v>
      </c>
      <c r="J923" s="7" t="s">
        <v>65</v>
      </c>
      <c r="K923" s="7" t="s">
        <v>67</v>
      </c>
      <c r="L923" s="6">
        <v>1.13931</v>
      </c>
      <c r="M923" s="6">
        <v>1.13937</v>
      </c>
    </row>
    <row r="924" spans="1:13" s="6" customFormat="1" x14ac:dyDescent="0.25">
      <c r="A924" s="4">
        <v>43641</v>
      </c>
      <c r="B924" s="5">
        <v>0.62546665509259258</v>
      </c>
      <c r="C924" s="7">
        <v>1</v>
      </c>
      <c r="D924" s="6" t="s">
        <v>32</v>
      </c>
      <c r="G924" s="6">
        <v>1.13931</v>
      </c>
      <c r="H924" s="6">
        <v>11393.4</v>
      </c>
      <c r="I924" s="7" t="s">
        <v>63</v>
      </c>
      <c r="J924" s="7" t="s">
        <v>65</v>
      </c>
      <c r="K924" s="7" t="s">
        <v>67</v>
      </c>
      <c r="L924" s="6">
        <v>1.13931</v>
      </c>
      <c r="M924" s="6">
        <v>1.13937</v>
      </c>
    </row>
    <row r="925" spans="1:13" s="6" customFormat="1" x14ac:dyDescent="0.25">
      <c r="A925" s="4">
        <v>43641</v>
      </c>
      <c r="B925" s="5">
        <v>0.62546973379629633</v>
      </c>
      <c r="C925" s="7">
        <v>1</v>
      </c>
      <c r="D925" s="6" t="s">
        <v>32</v>
      </c>
      <c r="G925" s="6">
        <v>1.13931</v>
      </c>
      <c r="H925" s="6">
        <v>11393.4</v>
      </c>
      <c r="I925" s="7" t="s">
        <v>63</v>
      </c>
      <c r="J925" s="7" t="s">
        <v>65</v>
      </c>
      <c r="K925" s="7" t="s">
        <v>67</v>
      </c>
      <c r="L925" s="6">
        <v>1.13931</v>
      </c>
      <c r="M925" s="6">
        <v>1.13937</v>
      </c>
    </row>
    <row r="926" spans="1:13" s="6" customFormat="1" x14ac:dyDescent="0.25">
      <c r="A926" s="4">
        <v>43641</v>
      </c>
      <c r="B926" s="5">
        <v>0.62547285879629633</v>
      </c>
      <c r="C926" s="7">
        <v>1</v>
      </c>
      <c r="D926" s="6" t="s">
        <v>32</v>
      </c>
      <c r="G926" s="6">
        <v>1.13931</v>
      </c>
      <c r="H926" s="6">
        <v>11393.4</v>
      </c>
      <c r="I926" s="7" t="s">
        <v>63</v>
      </c>
      <c r="J926" s="7" t="s">
        <v>65</v>
      </c>
      <c r="K926" s="7" t="s">
        <v>67</v>
      </c>
      <c r="L926" s="6">
        <v>1.13931</v>
      </c>
      <c r="M926" s="6">
        <v>1.13937</v>
      </c>
    </row>
    <row r="927" spans="1:13" s="6" customFormat="1" x14ac:dyDescent="0.25">
      <c r="A927" s="4">
        <v>43641</v>
      </c>
      <c r="B927" s="5">
        <v>0.62547597222222218</v>
      </c>
      <c r="C927" s="7">
        <v>1</v>
      </c>
      <c r="D927" s="6" t="s">
        <v>32</v>
      </c>
      <c r="G927" s="6">
        <v>1.13931</v>
      </c>
      <c r="H927" s="6">
        <v>3418.02</v>
      </c>
      <c r="I927" s="7" t="s">
        <v>63</v>
      </c>
      <c r="J927" s="7" t="s">
        <v>65</v>
      </c>
      <c r="K927" s="7" t="s">
        <v>67</v>
      </c>
      <c r="L927" s="6">
        <v>1.13931</v>
      </c>
      <c r="M927" s="6">
        <v>1.13937</v>
      </c>
    </row>
    <row r="928" spans="1:13" s="6" customFormat="1" x14ac:dyDescent="0.25">
      <c r="A928" s="4">
        <v>43641</v>
      </c>
      <c r="B928" s="5">
        <v>0.62569505787037039</v>
      </c>
      <c r="C928" s="7">
        <v>1</v>
      </c>
      <c r="D928" s="6" t="s">
        <v>38</v>
      </c>
      <c r="G928" s="6">
        <v>136.221</v>
      </c>
      <c r="H928" s="6">
        <v>2544.6</v>
      </c>
      <c r="I928" s="7" t="s">
        <v>63</v>
      </c>
      <c r="J928" s="7" t="s">
        <v>65</v>
      </c>
      <c r="K928" s="7" t="s">
        <v>66</v>
      </c>
      <c r="L928" s="6">
        <v>136.221</v>
      </c>
      <c r="M928" s="6">
        <v>136.221</v>
      </c>
    </row>
    <row r="929" spans="1:13" s="6" customFormat="1" x14ac:dyDescent="0.25">
      <c r="A929" s="4">
        <v>43642</v>
      </c>
      <c r="B929" s="5">
        <v>0.37551587962962962</v>
      </c>
      <c r="C929" s="7">
        <v>1</v>
      </c>
      <c r="D929" s="6" t="s">
        <v>32</v>
      </c>
      <c r="G929" s="6">
        <v>1.13615</v>
      </c>
      <c r="H929" s="6">
        <v>113618.5</v>
      </c>
      <c r="I929" s="7" t="s">
        <v>63</v>
      </c>
      <c r="J929" s="7" t="s">
        <v>65</v>
      </c>
      <c r="K929" s="7" t="s">
        <v>67</v>
      </c>
      <c r="L929" s="6">
        <v>1.13615</v>
      </c>
      <c r="M929" s="6">
        <v>1.13622</v>
      </c>
    </row>
    <row r="930" spans="1:13" s="6" customFormat="1" x14ac:dyDescent="0.25">
      <c r="A930" s="4">
        <v>43642</v>
      </c>
      <c r="B930" s="5">
        <v>0.37566417824074078</v>
      </c>
      <c r="C930" s="7">
        <v>1</v>
      </c>
      <c r="D930" s="6" t="s">
        <v>10</v>
      </c>
      <c r="G930" s="6">
        <v>12196.5</v>
      </c>
      <c r="H930" s="6">
        <v>51966.69</v>
      </c>
      <c r="I930" s="7" t="s">
        <v>63</v>
      </c>
      <c r="J930" s="7" t="s">
        <v>65</v>
      </c>
      <c r="K930" s="7" t="s">
        <v>67</v>
      </c>
      <c r="L930" s="6">
        <v>12195</v>
      </c>
      <c r="M930" s="6">
        <v>12196.5</v>
      </c>
    </row>
    <row r="931" spans="1:13" s="6" customFormat="1" x14ac:dyDescent="0.25">
      <c r="A931" s="4">
        <v>43642</v>
      </c>
      <c r="B931" s="5">
        <v>0.45905303240740741</v>
      </c>
      <c r="C931" s="7">
        <v>1</v>
      </c>
      <c r="D931" s="6" t="s">
        <v>7</v>
      </c>
      <c r="G931" s="6">
        <v>65.69</v>
      </c>
      <c r="H931" s="6">
        <v>656.9</v>
      </c>
      <c r="I931" s="7" t="s">
        <v>63</v>
      </c>
      <c r="J931" s="7" t="s">
        <v>65</v>
      </c>
      <c r="K931" s="7" t="s">
        <v>66</v>
      </c>
      <c r="L931" s="6">
        <v>65.66</v>
      </c>
      <c r="M931" s="6">
        <v>65.69</v>
      </c>
    </row>
    <row r="932" spans="1:13" s="6" customFormat="1" x14ac:dyDescent="0.25">
      <c r="A932" s="4">
        <v>43642</v>
      </c>
      <c r="B932" s="5">
        <v>0.45917569444444445</v>
      </c>
      <c r="C932" s="7">
        <v>1</v>
      </c>
      <c r="D932" s="6" t="s">
        <v>10</v>
      </c>
      <c r="G932" s="6">
        <v>12215</v>
      </c>
      <c r="H932" s="6">
        <v>27752.36</v>
      </c>
      <c r="I932" s="7" t="s">
        <v>63</v>
      </c>
      <c r="J932" s="7" t="s">
        <v>65</v>
      </c>
      <c r="K932" s="7" t="s">
        <v>66</v>
      </c>
      <c r="L932" s="6">
        <v>12215</v>
      </c>
      <c r="M932" s="6">
        <v>12216.5</v>
      </c>
    </row>
    <row r="933" spans="1:13" s="6" customFormat="1" x14ac:dyDescent="0.25">
      <c r="A933" s="4">
        <v>43642</v>
      </c>
      <c r="B933" s="5">
        <v>0.54287296296296295</v>
      </c>
      <c r="C933" s="7">
        <v>1</v>
      </c>
      <c r="D933" s="6" t="s">
        <v>51</v>
      </c>
      <c r="E933" s="6">
        <f>AVERAGE(G933,G935)</f>
        <v>5.7690800000000007</v>
      </c>
      <c r="F933" s="6">
        <f>SUM(H933,H935)</f>
        <v>2010000</v>
      </c>
      <c r="G933" s="6">
        <v>5.7685000000000004</v>
      </c>
      <c r="H933" s="6">
        <v>10000</v>
      </c>
      <c r="I933" s="7" t="s">
        <v>63</v>
      </c>
      <c r="J933" s="7" t="s">
        <v>65</v>
      </c>
      <c r="K933" s="7" t="s">
        <v>67</v>
      </c>
      <c r="L933" s="6">
        <v>5.7671299999999999</v>
      </c>
      <c r="M933" s="6">
        <v>5.7685000000000004</v>
      </c>
    </row>
    <row r="934" spans="1:13" s="6" customFormat="1" x14ac:dyDescent="0.25">
      <c r="A934" s="4">
        <v>43642</v>
      </c>
      <c r="B934" s="5">
        <v>0.62531206018518526</v>
      </c>
      <c r="C934" s="7">
        <v>1</v>
      </c>
      <c r="D934" s="6" t="s">
        <v>32</v>
      </c>
      <c r="G934" s="6">
        <v>1.1359999999999999</v>
      </c>
      <c r="H934" s="6">
        <v>1135.96</v>
      </c>
      <c r="I934" s="7" t="s">
        <v>63</v>
      </c>
      <c r="J934" s="7" t="s">
        <v>65</v>
      </c>
      <c r="K934" s="7" t="s">
        <v>67</v>
      </c>
      <c r="L934" s="6">
        <v>1.1359300000000001</v>
      </c>
      <c r="M934" s="6">
        <v>1.13598</v>
      </c>
    </row>
    <row r="935" spans="1:13" s="6" customFormat="1" x14ac:dyDescent="0.25">
      <c r="A935" s="4">
        <v>43642</v>
      </c>
      <c r="B935" s="5">
        <v>0.62627864583333337</v>
      </c>
      <c r="C935" s="7">
        <v>1</v>
      </c>
      <c r="D935" s="6" t="s">
        <v>51</v>
      </c>
      <c r="G935" s="6">
        <v>5.76966</v>
      </c>
      <c r="H935" s="6">
        <v>2000000</v>
      </c>
      <c r="I935" s="7" t="s">
        <v>63</v>
      </c>
      <c r="J935" s="7" t="s">
        <v>65</v>
      </c>
      <c r="K935" s="7" t="s">
        <v>67</v>
      </c>
      <c r="L935" s="6">
        <v>5.7696800000000001</v>
      </c>
      <c r="M935" s="6">
        <v>5.7707499999999996</v>
      </c>
    </row>
    <row r="936" spans="1:13" s="6" customFormat="1" x14ac:dyDescent="0.25">
      <c r="A936" s="4">
        <v>43643</v>
      </c>
      <c r="B936" s="5">
        <v>0.37500834490740736</v>
      </c>
      <c r="C936" s="7">
        <v>1</v>
      </c>
      <c r="D936" s="6" t="s">
        <v>32</v>
      </c>
      <c r="E936" s="6">
        <f>AVERAGE(G936:G937)</f>
        <v>1.1369499999999999</v>
      </c>
      <c r="F936" s="6">
        <f>SUM(H936:H937)</f>
        <v>147778.79999999999</v>
      </c>
      <c r="G936" s="6">
        <v>1.1369499999999999</v>
      </c>
      <c r="H936" s="6">
        <v>113676</v>
      </c>
      <c r="I936" s="7" t="s">
        <v>63</v>
      </c>
      <c r="J936" s="7" t="s">
        <v>65</v>
      </c>
      <c r="K936" s="7" t="s">
        <v>67</v>
      </c>
      <c r="L936" s="6">
        <v>1.1369499999999999</v>
      </c>
      <c r="M936" s="6">
        <v>1.1365700000000001</v>
      </c>
    </row>
    <row r="937" spans="1:13" s="6" customFormat="1" x14ac:dyDescent="0.25">
      <c r="A937" s="4">
        <v>43643</v>
      </c>
      <c r="B937" s="5">
        <v>0.37500834490740736</v>
      </c>
      <c r="C937" s="7">
        <v>1</v>
      </c>
      <c r="D937" s="6" t="s">
        <v>32</v>
      </c>
      <c r="G937" s="6">
        <v>1.1369499999999999</v>
      </c>
      <c r="H937" s="6">
        <v>34102.800000000003</v>
      </c>
      <c r="I937" s="7" t="s">
        <v>63</v>
      </c>
      <c r="J937" s="7" t="s">
        <v>65</v>
      </c>
      <c r="K937" s="7" t="s">
        <v>67</v>
      </c>
      <c r="L937" s="6">
        <v>1.1369499999999999</v>
      </c>
      <c r="M937" s="6">
        <v>1.1365700000000001</v>
      </c>
    </row>
    <row r="938" spans="1:13" s="6" customFormat="1" x14ac:dyDescent="0.25">
      <c r="A938" s="4">
        <v>43643</v>
      </c>
      <c r="B938" s="5">
        <v>0.37521269675925928</v>
      </c>
      <c r="C938" s="7">
        <v>1</v>
      </c>
      <c r="D938" s="6" t="s">
        <v>47</v>
      </c>
      <c r="G938" s="6">
        <v>0.98046</v>
      </c>
      <c r="H938" s="6">
        <v>350000</v>
      </c>
      <c r="I938" s="7" t="s">
        <v>63</v>
      </c>
      <c r="J938" s="7" t="s">
        <v>65</v>
      </c>
      <c r="K938" s="7" t="s">
        <v>67</v>
      </c>
      <c r="L938" s="6">
        <v>0.98048000000000002</v>
      </c>
      <c r="M938" s="6">
        <v>0.98048999999999997</v>
      </c>
    </row>
    <row r="939" spans="1:13" s="6" customFormat="1" x14ac:dyDescent="0.25">
      <c r="A939" s="4">
        <v>43643</v>
      </c>
      <c r="B939" s="5">
        <v>0.37566978009259261</v>
      </c>
      <c r="C939" s="7">
        <v>1</v>
      </c>
      <c r="D939" s="6" t="s">
        <v>49</v>
      </c>
      <c r="G939" s="6">
        <v>8.5085999999999995</v>
      </c>
      <c r="H939" s="6">
        <v>2000</v>
      </c>
      <c r="I939" s="7" t="s">
        <v>63</v>
      </c>
      <c r="J939" s="7" t="s">
        <v>65</v>
      </c>
      <c r="K939" s="7" t="s">
        <v>66</v>
      </c>
      <c r="L939" s="6">
        <v>8.5066799999999994</v>
      </c>
      <c r="M939" s="6">
        <v>8.5073699999999999</v>
      </c>
    </row>
    <row r="940" spans="1:13" s="6" customFormat="1" x14ac:dyDescent="0.25">
      <c r="A940" s="4">
        <v>43643</v>
      </c>
      <c r="B940" s="5">
        <v>0.37582868055555557</v>
      </c>
      <c r="C940" s="7">
        <v>1</v>
      </c>
      <c r="D940" s="6" t="s">
        <v>11</v>
      </c>
      <c r="G940" s="6">
        <v>21085</v>
      </c>
      <c r="H940" s="6">
        <v>11980.39</v>
      </c>
      <c r="I940" s="7" t="s">
        <v>63</v>
      </c>
      <c r="J940" s="7" t="s">
        <v>65</v>
      </c>
      <c r="K940" s="7" t="s">
        <v>67</v>
      </c>
      <c r="L940" s="6">
        <v>21070</v>
      </c>
      <c r="M940" s="6">
        <v>21085</v>
      </c>
    </row>
    <row r="941" spans="1:13" s="6" customFormat="1" x14ac:dyDescent="0.25">
      <c r="A941" s="4">
        <v>43643</v>
      </c>
      <c r="B941" s="5">
        <v>0.45910219907407407</v>
      </c>
      <c r="C941" s="7">
        <v>1</v>
      </c>
      <c r="D941" s="6" t="s">
        <v>32</v>
      </c>
      <c r="G941" s="6">
        <v>1.1369100000000001</v>
      </c>
      <c r="H941" s="6">
        <v>113688.5</v>
      </c>
      <c r="I941" s="7" t="s">
        <v>63</v>
      </c>
      <c r="J941" s="7" t="s">
        <v>65</v>
      </c>
      <c r="K941" s="7" t="s">
        <v>67</v>
      </c>
      <c r="L941" s="6">
        <v>1.13686</v>
      </c>
      <c r="M941" s="6">
        <v>1.1369100000000001</v>
      </c>
    </row>
    <row r="942" spans="1:13" s="6" customFormat="1" x14ac:dyDescent="0.25">
      <c r="A942" s="4">
        <v>43643</v>
      </c>
      <c r="B942" s="5">
        <v>0.54304131944444445</v>
      </c>
      <c r="C942" s="7">
        <v>1</v>
      </c>
      <c r="D942" s="6" t="s">
        <v>38</v>
      </c>
      <c r="G942" s="6">
        <v>137.09</v>
      </c>
      <c r="H942" s="6">
        <v>1270.98</v>
      </c>
      <c r="I942" s="7" t="s">
        <v>63</v>
      </c>
      <c r="J942" s="7" t="s">
        <v>65</v>
      </c>
      <c r="K942" s="7" t="s">
        <v>67</v>
      </c>
      <c r="L942" s="6">
        <v>137.09200000000001</v>
      </c>
      <c r="M942" s="6">
        <v>137.09899999999999</v>
      </c>
    </row>
    <row r="943" spans="1:13" s="6" customFormat="1" x14ac:dyDescent="0.25">
      <c r="A943" s="4">
        <v>43643</v>
      </c>
      <c r="B943" s="5">
        <v>0.62569039351851852</v>
      </c>
      <c r="C943" s="7">
        <v>1</v>
      </c>
      <c r="D943" s="6" t="s">
        <v>56</v>
      </c>
      <c r="G943" s="6">
        <v>1400.08</v>
      </c>
      <c r="H943" s="6">
        <v>1400.2</v>
      </c>
      <c r="I943" s="7" t="s">
        <v>63</v>
      </c>
      <c r="J943" s="7" t="s">
        <v>65</v>
      </c>
      <c r="K943" s="7" t="s">
        <v>67</v>
      </c>
      <c r="L943" s="6">
        <v>1400.1</v>
      </c>
      <c r="M943" s="6">
        <v>1400.24</v>
      </c>
    </row>
    <row r="944" spans="1:13" s="6" customFormat="1" x14ac:dyDescent="0.25">
      <c r="A944" s="4">
        <v>43644</v>
      </c>
      <c r="B944" s="5">
        <v>0.37630700231481479</v>
      </c>
      <c r="C944" s="7">
        <v>1</v>
      </c>
      <c r="D944" s="6" t="s">
        <v>10</v>
      </c>
      <c r="G944" s="6">
        <v>12288</v>
      </c>
      <c r="H944" s="6">
        <v>34961.97</v>
      </c>
      <c r="I944" s="7" t="s">
        <v>63</v>
      </c>
      <c r="J944" s="7" t="s">
        <v>65</v>
      </c>
      <c r="K944" s="7" t="s">
        <v>67</v>
      </c>
      <c r="L944" s="6">
        <v>12288</v>
      </c>
      <c r="M944" s="6">
        <v>12289.5</v>
      </c>
    </row>
    <row r="945" spans="1:13" s="6" customFormat="1" x14ac:dyDescent="0.25">
      <c r="A945" s="4">
        <v>43644</v>
      </c>
      <c r="B945" s="5">
        <v>0.45871549768518521</v>
      </c>
      <c r="C945" s="7">
        <v>1</v>
      </c>
      <c r="D945" s="6" t="s">
        <v>40</v>
      </c>
      <c r="G945" s="6">
        <v>1.2682100000000001</v>
      </c>
      <c r="H945" s="6">
        <v>12682.1</v>
      </c>
      <c r="I945" s="7" t="s">
        <v>63</v>
      </c>
      <c r="J945" s="7" t="s">
        <v>65</v>
      </c>
      <c r="K945" s="7" t="s">
        <v>66</v>
      </c>
      <c r="L945" s="6">
        <v>1.2681800000000001</v>
      </c>
      <c r="M945" s="6">
        <v>1.2682100000000001</v>
      </c>
    </row>
    <row r="946" spans="1:13" s="6" customFormat="1" x14ac:dyDescent="0.25">
      <c r="A946" s="4">
        <v>43644</v>
      </c>
      <c r="B946" s="5">
        <v>0.45900570601851848</v>
      </c>
      <c r="C946" s="7">
        <v>1</v>
      </c>
      <c r="D946" s="6" t="s">
        <v>21</v>
      </c>
      <c r="G946" s="6">
        <v>0.70125999999999999</v>
      </c>
      <c r="H946" s="6">
        <v>2805.04</v>
      </c>
      <c r="I946" s="7" t="s">
        <v>63</v>
      </c>
      <c r="J946" s="7" t="s">
        <v>65</v>
      </c>
      <c r="K946" s="7" t="s">
        <v>66</v>
      </c>
      <c r="L946" s="6">
        <v>0.70123000000000002</v>
      </c>
      <c r="M946" s="6">
        <v>0.70125999999999999</v>
      </c>
    </row>
    <row r="947" spans="1:13" s="6" customFormat="1" x14ac:dyDescent="0.25">
      <c r="A947" s="4">
        <v>43644</v>
      </c>
      <c r="B947" s="5">
        <v>0.4593168402777778</v>
      </c>
      <c r="C947" s="7">
        <v>1</v>
      </c>
      <c r="D947" s="6" t="s">
        <v>32</v>
      </c>
      <c r="G947" s="6">
        <v>1.1391</v>
      </c>
      <c r="H947" s="6">
        <v>1139.05</v>
      </c>
      <c r="I947" s="7" t="s">
        <v>63</v>
      </c>
      <c r="J947" s="7" t="s">
        <v>65</v>
      </c>
      <c r="K947" s="7" t="s">
        <v>67</v>
      </c>
      <c r="L947" s="6">
        <v>1.1390100000000001</v>
      </c>
      <c r="M947" s="6">
        <v>1.1390800000000001</v>
      </c>
    </row>
    <row r="948" spans="1:13" s="6" customFormat="1" x14ac:dyDescent="0.25">
      <c r="A948" s="4">
        <v>43644</v>
      </c>
      <c r="B948" s="5">
        <v>0.54203719907407411</v>
      </c>
      <c r="C948" s="7">
        <v>1</v>
      </c>
      <c r="D948" s="6" t="s">
        <v>38</v>
      </c>
      <c r="G948" s="6">
        <v>136.63499999999999</v>
      </c>
      <c r="H948" s="6">
        <v>3806.7</v>
      </c>
      <c r="I948" s="7" t="s">
        <v>63</v>
      </c>
      <c r="J948" s="7" t="s">
        <v>65</v>
      </c>
      <c r="K948" s="7" t="s">
        <v>66</v>
      </c>
      <c r="L948" s="6">
        <v>136.63499999999999</v>
      </c>
      <c r="M948" s="6">
        <v>136.62700000000001</v>
      </c>
    </row>
    <row r="949" spans="1:13" s="6" customFormat="1" x14ac:dyDescent="0.25">
      <c r="A949" s="4">
        <v>43644</v>
      </c>
      <c r="B949" s="5">
        <v>0.54252243055555549</v>
      </c>
      <c r="C949" s="7">
        <v>1</v>
      </c>
      <c r="D949" s="6" t="s">
        <v>51</v>
      </c>
      <c r="G949" s="6">
        <v>5.7748200000000001</v>
      </c>
      <c r="H949" s="6">
        <v>200000</v>
      </c>
      <c r="I949" s="7" t="s">
        <v>63</v>
      </c>
      <c r="J949" s="7" t="s">
        <v>65</v>
      </c>
      <c r="K949" s="7" t="s">
        <v>67</v>
      </c>
      <c r="L949" s="6">
        <v>5.7748200000000001</v>
      </c>
      <c r="M949" s="6">
        <v>5.7757899999999998</v>
      </c>
    </row>
    <row r="950" spans="1:13" s="6" customFormat="1" x14ac:dyDescent="0.25">
      <c r="A950" s="4">
        <v>43644</v>
      </c>
      <c r="B950" s="5">
        <v>0.54305343750000001</v>
      </c>
      <c r="C950" s="7">
        <v>1</v>
      </c>
      <c r="D950" s="6" t="s">
        <v>32</v>
      </c>
      <c r="G950" s="6">
        <v>1.13839</v>
      </c>
      <c r="H950" s="6">
        <v>11384.2</v>
      </c>
      <c r="I950" s="7" t="s">
        <v>63</v>
      </c>
      <c r="J950" s="7" t="s">
        <v>65</v>
      </c>
      <c r="K950" s="7" t="s">
        <v>67</v>
      </c>
      <c r="L950" s="6">
        <v>1.13839</v>
      </c>
      <c r="M950" s="6">
        <v>1.13845</v>
      </c>
    </row>
    <row r="951" spans="1:13" s="6" customFormat="1" x14ac:dyDescent="0.25">
      <c r="A951" s="4">
        <v>43644</v>
      </c>
      <c r="B951" s="5">
        <v>0.62518104166666666</v>
      </c>
      <c r="C951" s="7">
        <v>1</v>
      </c>
      <c r="D951" s="6" t="s">
        <v>10</v>
      </c>
      <c r="E951" s="6">
        <f>AVERAGE(G951,G956)</f>
        <v>12323.75</v>
      </c>
      <c r="F951" s="6">
        <f>SUM(H951,H956)</f>
        <v>178896.82</v>
      </c>
      <c r="G951" s="6">
        <v>12323</v>
      </c>
      <c r="H951" s="6">
        <v>175388.64</v>
      </c>
      <c r="I951" s="7" t="s">
        <v>63</v>
      </c>
      <c r="J951" s="7" t="s">
        <v>65</v>
      </c>
      <c r="K951" s="7" t="s">
        <v>67</v>
      </c>
      <c r="L951" s="6">
        <v>12323</v>
      </c>
      <c r="M951" s="6">
        <v>12325.5</v>
      </c>
    </row>
    <row r="952" spans="1:13" s="6" customFormat="1" x14ac:dyDescent="0.25">
      <c r="A952" s="4">
        <v>43644</v>
      </c>
      <c r="B952" s="5">
        <v>0.62520363425925929</v>
      </c>
      <c r="C952" s="7">
        <v>1</v>
      </c>
      <c r="D952" s="6" t="s">
        <v>12</v>
      </c>
      <c r="G952" s="6">
        <v>2938.5</v>
      </c>
      <c r="H952" s="6">
        <v>73462.5</v>
      </c>
      <c r="I952" s="7" t="s">
        <v>63</v>
      </c>
      <c r="J952" s="7" t="s">
        <v>65</v>
      </c>
      <c r="K952" s="7" t="s">
        <v>67</v>
      </c>
      <c r="L952" s="6">
        <v>2938.5</v>
      </c>
      <c r="M952" s="6">
        <v>2939</v>
      </c>
    </row>
    <row r="953" spans="1:13" s="6" customFormat="1" x14ac:dyDescent="0.25">
      <c r="A953" s="4">
        <v>43644</v>
      </c>
      <c r="B953" s="5">
        <v>0.62531407407407402</v>
      </c>
      <c r="C953" s="7">
        <v>1</v>
      </c>
      <c r="D953" s="6" t="s">
        <v>56</v>
      </c>
      <c r="E953" s="6">
        <f>AVERAGE(G953,G955)</f>
        <v>1412.4</v>
      </c>
      <c r="F953" s="6">
        <f>SUM(H953,H955)</f>
        <v>24011.16</v>
      </c>
      <c r="G953" s="6">
        <v>1412.52</v>
      </c>
      <c r="H953" s="6">
        <v>14125.2</v>
      </c>
      <c r="I953" s="7" t="s">
        <v>63</v>
      </c>
      <c r="J953" s="7" t="s">
        <v>65</v>
      </c>
      <c r="K953" s="7" t="s">
        <v>66</v>
      </c>
      <c r="L953" s="6">
        <v>1412.52</v>
      </c>
      <c r="M953" s="6">
        <v>1412.61</v>
      </c>
    </row>
    <row r="954" spans="1:13" s="6" customFormat="1" x14ac:dyDescent="0.25">
      <c r="A954" s="4">
        <v>43644</v>
      </c>
      <c r="B954" s="5">
        <v>0.62567820601851853</v>
      </c>
      <c r="C954" s="7">
        <v>1</v>
      </c>
      <c r="D954" s="6" t="s">
        <v>40</v>
      </c>
      <c r="G954" s="6">
        <v>1.27058</v>
      </c>
      <c r="H954" s="6">
        <v>6353</v>
      </c>
      <c r="I954" s="7" t="s">
        <v>63</v>
      </c>
      <c r="J954" s="7" t="s">
        <v>65</v>
      </c>
      <c r="K954" s="7" t="s">
        <v>67</v>
      </c>
      <c r="L954" s="6">
        <v>1.27058</v>
      </c>
      <c r="M954" s="6">
        <v>1.2706299999999999</v>
      </c>
    </row>
    <row r="955" spans="1:13" s="6" customFormat="1" x14ac:dyDescent="0.25">
      <c r="A955" s="4">
        <v>43644</v>
      </c>
      <c r="B955" s="5">
        <v>0.62592215277777774</v>
      </c>
      <c r="C955" s="7">
        <v>1</v>
      </c>
      <c r="D955" s="6" t="s">
        <v>56</v>
      </c>
      <c r="G955" s="6">
        <v>1412.28</v>
      </c>
      <c r="H955" s="6">
        <v>9885.9599999999991</v>
      </c>
      <c r="I955" s="7" t="s">
        <v>63</v>
      </c>
      <c r="J955" s="7" t="s">
        <v>65</v>
      </c>
      <c r="K955" s="7" t="s">
        <v>67</v>
      </c>
      <c r="L955" s="6">
        <v>1412.16</v>
      </c>
      <c r="M955" s="6">
        <v>1412.28</v>
      </c>
    </row>
    <row r="956" spans="1:13" s="6" customFormat="1" x14ac:dyDescent="0.25">
      <c r="A956" s="4">
        <v>43644</v>
      </c>
      <c r="B956" s="5">
        <v>0.62593355324074074</v>
      </c>
      <c r="C956" s="7">
        <v>1</v>
      </c>
      <c r="D956" s="6" t="s">
        <v>10</v>
      </c>
      <c r="G956" s="6">
        <v>12324.5</v>
      </c>
      <c r="H956" s="6">
        <v>3508.18</v>
      </c>
      <c r="I956" s="7" t="s">
        <v>63</v>
      </c>
      <c r="J956" s="7" t="s">
        <v>65</v>
      </c>
      <c r="K956" s="7" t="s">
        <v>67</v>
      </c>
      <c r="L956" s="6">
        <v>12323</v>
      </c>
      <c r="M956" s="6">
        <v>12324.5</v>
      </c>
    </row>
    <row r="957" spans="1:13" s="6" customFormat="1" x14ac:dyDescent="0.25">
      <c r="A957" s="4">
        <v>43644</v>
      </c>
      <c r="B957" s="5">
        <v>0.62604805555555554</v>
      </c>
      <c r="C957" s="7">
        <v>1</v>
      </c>
      <c r="D957" s="6" t="s">
        <v>51</v>
      </c>
      <c r="E957" s="6">
        <f>AVERAGE(G957:G959)</f>
        <v>5.7690366666666675</v>
      </c>
      <c r="F957" s="6">
        <f>SUM(H957:H959)</f>
        <v>111000</v>
      </c>
      <c r="G957" s="6">
        <v>5.7692500000000004</v>
      </c>
      <c r="H957" s="6">
        <v>11000</v>
      </c>
      <c r="I957" s="7" t="s">
        <v>63</v>
      </c>
      <c r="J957" s="7" t="s">
        <v>65</v>
      </c>
      <c r="K957" s="7" t="s">
        <v>67</v>
      </c>
      <c r="L957" s="6">
        <v>5.7690900000000003</v>
      </c>
      <c r="M957" s="6">
        <v>5.76905</v>
      </c>
    </row>
    <row r="958" spans="1:13" s="6" customFormat="1" x14ac:dyDescent="0.25">
      <c r="A958" s="4">
        <v>43644</v>
      </c>
      <c r="B958" s="5">
        <v>0.62627642361111113</v>
      </c>
      <c r="C958" s="7">
        <v>1</v>
      </c>
      <c r="D958" s="6" t="s">
        <v>51</v>
      </c>
      <c r="G958" s="6">
        <v>5.7685500000000003</v>
      </c>
      <c r="H958" s="6">
        <v>50000</v>
      </c>
      <c r="I958" s="7" t="s">
        <v>63</v>
      </c>
      <c r="J958" s="7" t="s">
        <v>65</v>
      </c>
      <c r="K958" s="7" t="s">
        <v>67</v>
      </c>
      <c r="L958" s="6">
        <v>5.76708</v>
      </c>
      <c r="M958" s="6">
        <v>5.7685500000000003</v>
      </c>
    </row>
    <row r="959" spans="1:13" s="6" customFormat="1" x14ac:dyDescent="0.25">
      <c r="A959" s="4">
        <v>43644</v>
      </c>
      <c r="B959" s="5">
        <v>0.62638598379629629</v>
      </c>
      <c r="C959" s="7">
        <v>1</v>
      </c>
      <c r="D959" s="6" t="s">
        <v>51</v>
      </c>
      <c r="G959" s="6">
        <v>5.7693099999999999</v>
      </c>
      <c r="H959" s="6">
        <v>50000</v>
      </c>
      <c r="I959" s="7" t="s">
        <v>63</v>
      </c>
      <c r="J959" s="7" t="s">
        <v>65</v>
      </c>
      <c r="K959" s="7" t="s">
        <v>67</v>
      </c>
      <c r="L959" s="6">
        <v>5.7693099999999999</v>
      </c>
      <c r="M959" s="6">
        <v>5.7704899999999997</v>
      </c>
    </row>
  </sheetData>
  <autoFilter ref="A1:M959" xr:uid="{71EAC19A-5D61-4B72-8D39-05DE17E4839C}"/>
  <pageMargins left="0.7" right="0.7" top="0.75" bottom="0.75" header="0.3" footer="0.3"/>
  <pageSetup paperSize="9" orientation="portrait" r:id="rId1"/>
  <ignoredErrors>
    <ignoredError sqref="E2:F2 E10:F10 E14:F14 E18:F18 E20:F20 E24:F24 E46:F46 E56:F80 E92:F118 E143:F163 E167:F192 E200:F218 E271:F292 E317:F327 E354:F354 E371:F399 E404:F427 E474:F502 E528:F555 E558:F577 E588:F616 E650:F672 E683:F710 E721:F752 E753:F772 E777:F800 E807:F814 E843:F868 E898:F927 E957:F957 E239:F239 E936:F936 E869:F8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Kabakwu</dc:creator>
  <cp:lastModifiedBy>Alexander Kabakwu</cp:lastModifiedBy>
  <dcterms:created xsi:type="dcterms:W3CDTF">2019-07-04T08:35:33Z</dcterms:created>
  <dcterms:modified xsi:type="dcterms:W3CDTF">2019-07-16T12:22:45Z</dcterms:modified>
</cp:coreProperties>
</file>